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activeTab="3"/>
  </bookViews>
  <sheets>
    <sheet name="Pokyny pro vyplnění" sheetId="1" r:id="rId1"/>
    <sheet name="Stavba" sheetId="2" r:id="rId2"/>
    <sheet name="VzorPolozky" sheetId="3" state="hidden" r:id="rId3"/>
    <sheet name="01 1905.01.A0 Pol" sheetId="4" r:id="rId4"/>
  </sheets>
  <externalReferences>
    <externalReference r:id="rId7"/>
  </externalReferences>
  <definedNames>
    <definedName name="CelkemDPHVypocet" localSheetId="1">'Stavba'!$H$42</definedName>
    <definedName name="CenaCelkem">'Stavba'!$G$29</definedName>
    <definedName name="CenaCelkemBezDPH">'Stavba'!$G$28</definedName>
    <definedName name="CenaCelkemVypocet" localSheetId="1">'Stavba'!$I$42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'Stavba'!$E$13:$G$13</definedName>
    <definedName name="DPHSni">'Stavba'!$G$24</definedName>
    <definedName name="DPHZakl">'Stavba'!$G$26</definedName>
    <definedName name="dpsc" localSheetId="1">'Stavba'!$D$13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_xlnm.Print_Titles" localSheetId="3">'01 1905.01.A0 Pol'!$1:$7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'01 1905.01.A0 Pol'!$A$1:$W$664</definedName>
    <definedName name="_xlnm.Print_Area" localSheetId="1">'Stavba'!$A$1:$J$64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'Stavba'!$F$42</definedName>
    <definedName name="ZakladDPHZakl">'Stavba'!$G$25</definedName>
    <definedName name="ZakladDPHZaklVypocet" localSheetId="1">'Stavba'!$G$42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E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comments4.xml><?xml version="1.0" encoding="utf-8"?>
<comments xmlns="http://schemas.openxmlformats.org/spreadsheetml/2006/main">
  <authors>
    <author>PC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<sst xmlns="http://schemas.openxmlformats.org/spreadsheetml/2006/main" count="1902" uniqueCount="626">
  <si>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</si>
  <si>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</si>
  <si>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</si>
  <si>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</si>
  <si>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</si>
  <si>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</si>
  <si>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</si>
  <si>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</si>
  <si>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</si>
  <si>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</si>
  <si>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</si>
  <si>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</si>
  <si>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</si>
  <si>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</si>
  <si>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</si>
  <si>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</si>
  <si>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</si>
  <si>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</si>
  <si>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</si>
  <si>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</si>
  <si>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</si>
  <si>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</si>
  <si>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</si>
  <si>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</si>
  <si>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</si>
  <si>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</si>
  <si>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</si>
  <si>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</si>
  <si>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</si>
  <si>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</si>
  <si>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</si>
  <si>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</si>
  <si>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</si>
  <si>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</si>
  <si>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</si>
  <si>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</si>
  <si>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</si>
  <si>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</si>
  <si>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</si>
  <si>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</si>
  <si>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</si>
  <si>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</si>
  <si>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</si>
  <si>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1905.01.A0</t>
  </si>
  <si>
    <t>Hrací plochy</t>
  </si>
  <si>
    <t>01</t>
  </si>
  <si>
    <t>Hrací plochy s oplocením, chodníky a lezecká stěna s dopadovou plochou</t>
  </si>
  <si>
    <t>Objekt:</t>
  </si>
  <si>
    <t>Rozpočet:</t>
  </si>
  <si>
    <t>1905</t>
  </si>
  <si>
    <t xml:space="preserve">Český Brod, ul. Žitomířská 760 – Víceúčelové sportoviště při ZŠ Tyršova v Českém Brodě </t>
  </si>
  <si>
    <t>Český Brod</t>
  </si>
  <si>
    <t>28201</t>
  </si>
  <si>
    <t>SPORTPROJEKTA PRAHA, s.r.o.</t>
  </si>
  <si>
    <t>Jindřišská 973/30</t>
  </si>
  <si>
    <t>Praha-Nové Město</t>
  </si>
  <si>
    <t>11000</t>
  </si>
  <si>
    <t>25672886</t>
  </si>
  <si>
    <t>CZ25672886</t>
  </si>
  <si>
    <t>Stavba</t>
  </si>
  <si>
    <t>Celkem za stavbu</t>
  </si>
  <si>
    <t>CZK</t>
  </si>
  <si>
    <t>Rekapitulace dílů</t>
  </si>
  <si>
    <t>Typ dílu</t>
  </si>
  <si>
    <t>1</t>
  </si>
  <si>
    <t>Zemní práce</t>
  </si>
  <si>
    <t>18</t>
  </si>
  <si>
    <t>Povrchové úpravy terénu</t>
  </si>
  <si>
    <t>2</t>
  </si>
  <si>
    <t>Základy a zvláštní zakládání</t>
  </si>
  <si>
    <t>5</t>
  </si>
  <si>
    <t>Komunikace</t>
  </si>
  <si>
    <t>91</t>
  </si>
  <si>
    <t>Doplňující práce na komunikaci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</si>
  <si>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</si>
  <si>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</si>
  <si>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</si>
  <si>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</si>
  <si>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</si>
  <si>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</si>
  <si>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</si>
  <si>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</si>
  <si>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766</t>
  </si>
  <si>
    <t>Konstrukce truhlářské</t>
  </si>
  <si>
    <t>767</t>
  </si>
  <si>
    <t>Konstrukce zámečnické</t>
  </si>
  <si>
    <t>783</t>
  </si>
  <si>
    <t>Nátěry</t>
  </si>
  <si>
    <t>799</t>
  </si>
  <si>
    <t>Ostatní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</si>
  <si>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</si>
  <si>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</si>
  <si>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</si>
  <si>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</si>
  <si>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</si>
  <si>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</si>
  <si>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</si>
  <si>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</si>
  <si>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</si>
  <si>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</si>
  <si>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</si>
  <si>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</si>
  <si>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</si>
  <si>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</si>
  <si>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</si>
  <si>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</si>
  <si>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</si>
  <si>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</si>
  <si>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</si>
  <si>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</si>
  <si>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</si>
  <si>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</si>
  <si>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</si>
  <si>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</si>
  <si>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</si>
  <si>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</si>
  <si>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</si>
  <si>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</si>
  <si>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</si>
  <si>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112101101R00</t>
  </si>
  <si>
    <t>Kácení stromů listnatých
 o průměru kmene přes 100 do 300 mm</t>
  </si>
  <si>
    <t>kus</t>
  </si>
  <si>
    <t>800-1</t>
  </si>
  <si>
    <t>RTS 19/ I</t>
  </si>
  <si>
    <t>POL1_</t>
  </si>
  <si>
    <t>s odřezáním kmene a odvětvením, včetně případného odklizení kmene a větví na oddělené hromady na vzdálenost do 50 m nebo s naložením na dopravní prostředek,</t>
  </si>
  <si>
    <t>SPI</t>
  </si>
  <si>
    <t>SPU</t>
  </si>
  <si>
    <t>112201101R00</t>
  </si>
  <si>
    <t>Odstranění pařezů pod úrovní terénu vykopáním
 o průměru přes 100 do 300 mm</t>
  </si>
  <si>
    <t>s jejich vykopáním nebo vytrháním, s přesekáním kořenů a s případným nutným přemístěním pařezů na hromady do vzdálenosti do 50 m nebo s naložením na dopravní prostředek,</t>
  </si>
  <si>
    <t>121101101R00</t>
  </si>
  <si>
    <t>Sejmutí ornice s přemístěním na vzdálenost do 50 m</t>
  </si>
  <si>
    <t>m3</t>
  </si>
  <si>
    <t>nebo lesní půdy, s vodorovným přemístěním na hromady v místě upotřebení nebo na dočasné či trvalé skládky se složením</t>
  </si>
  <si>
    <t>stržení drnu  v mocnosti cca 50mm</t>
  </si>
  <si>
    <t>POP</t>
  </si>
  <si>
    <t>hřiště s umělohmotným povrchem : (20+0,5*2)*15*0,1</t>
  </si>
  <si>
    <t>VV</t>
  </si>
  <si>
    <t>dopadová plocha : 4,5*(8+0,5*2)*0,1</t>
  </si>
  <si>
    <t>zpevněné plochy . hřiště a chodníky : 141,2*1,1*0,1</t>
  </si>
  <si>
    <t>122201101R00</t>
  </si>
  <si>
    <t>Odkopávky a  prokopávky nezapažené v hornině 3
 do 100 m3</t>
  </si>
  <si>
    <t>s přehozením výkopku na vzdálenost do 3 m nebo s naložením na dopravní prostředek,</t>
  </si>
  <si>
    <t>hřiště s umělohmotným povrchem : (20+0,2*2)*15*0,1</t>
  </si>
  <si>
    <t>dopadová plocha : 4,5*(8+0,2*2)*0,1</t>
  </si>
  <si>
    <t>zpevněné plochy . hřiště a chodníky : 141,2*1,05*0,1</t>
  </si>
  <si>
    <t>122201109R00</t>
  </si>
  <si>
    <t>Odkopávky a  prokopávky nezapažené v hornině 3
 příplatek k cenám za lepivost horniny</t>
  </si>
  <si>
    <t>hřiště s umělohmotným povrchem : (20+0,2*2)*15*0,1*50/100</t>
  </si>
  <si>
    <t>dopadová plocha : 4,5*(8+0,2*2)*0,1*50/100</t>
  </si>
  <si>
    <t>zpevněné plochy . hřiště a chodníky : 141,2*1,05*0,1*50/100</t>
  </si>
  <si>
    <t>139601102R00</t>
  </si>
  <si>
    <t>Ruční výkop jam, rýh a šachet v hornině 3</t>
  </si>
  <si>
    <t>POL1_1</t>
  </si>
  <si>
    <t>s přehozením na vzdálenost do 5 m nebo s naložením na ruční dopravní prostředek</t>
  </si>
  <si>
    <t>základy branky</t>
  </si>
  <si>
    <t xml:space="preserve">patky pro sloupky oplocení : </t>
  </si>
  <si>
    <t>rozměr 600x600, 18 kusů : 0,6*0,6*0,95*18</t>
  </si>
  <si>
    <t>rozměr 600x1000, 5 kusů : 0,6*1*0,95*5</t>
  </si>
  <si>
    <t>rozměr 750x750, 4 kusy : 0,75*0,75*0,95*4</t>
  </si>
  <si>
    <t>rozměr 300x300, 7 kusů : 0,3*0,3*0,95*7</t>
  </si>
  <si>
    <t>pro herní sloupky : 0,4*0,4*0,95*2</t>
  </si>
  <si>
    <t>162701105R00</t>
  </si>
  <si>
    <t>Vodorovné přemístění výkopku z horniny 1 až 4, na vzdálenost přes 9 000  do 10 000 m</t>
  </si>
  <si>
    <t>po suchu, bez naložení výkopku, avšak se složením bez rozhrnutí, zpáteční cesta vozidla.</t>
  </si>
  <si>
    <t>uvažována vrchní stržená vrstva drnu vyrostlého na původním škvárovém povrchu</t>
  </si>
  <si>
    <t xml:space="preserve">odkopávka : </t>
  </si>
  <si>
    <t xml:space="preserve">výkopek z šachet pro sloupy : </t>
  </si>
  <si>
    <t>162701109R00</t>
  </si>
  <si>
    <t>Vodorovné přemístění výkopku příplatek k ceně za každých dalších i započatých 1 000 m přes 10 000 m
 z horniny 1 až 4</t>
  </si>
  <si>
    <t>bude účtováno dle skutečné vzdálenosti odvozu</t>
  </si>
  <si>
    <t>162201203R00</t>
  </si>
  <si>
    <t>Vodorovné přemístění výkopku nošením z horniny 1 až 4, kolečkem, na vzdálenost do 10 m</t>
  </si>
  <si>
    <t>bez naložení, avšak s vyprázdněním nádoby na hromadu nebo do dopravního prostředku,</t>
  </si>
  <si>
    <t>srovnatelná položka pro rozvoz stržené ornice k místu doplnění - u patek oplocení, překážek, obrubníků, palisád</t>
  </si>
  <si>
    <t xml:space="preserve">plocha odkopávek rozšířená : </t>
  </si>
  <si>
    <t/>
  </si>
  <si>
    <t xml:space="preserve">odpočet ploch hřišť : </t>
  </si>
  <si>
    <t>hřiště s umělohmotným povrchem : -20*15*0,1</t>
  </si>
  <si>
    <t>dopadová plocha : -4,5*8*0,1</t>
  </si>
  <si>
    <t>zpevněné plochy . hřiště a chodníky : -141,2*0,1</t>
  </si>
  <si>
    <t>162206112R00</t>
  </si>
  <si>
    <t xml:space="preserve">Vodorovné přemístění výkopku zemina pro zúrodnění, vzdálenost přes 20 do 50 m,  </t>
  </si>
  <si>
    <t>823-2</t>
  </si>
  <si>
    <t>bez naložení, avšak se složením zemin schopných zúrodnění, kamenouhelných hlušin a výsypkových materiálů, příplatek za každých dalších i započatých 1000 m,</t>
  </si>
  <si>
    <t>Včetně:</t>
  </si>
  <si>
    <t>- shrnutí výkopku ve výkopišti a hrubé rozhrnutí v násypišti,</t>
  </si>
  <si>
    <t>- udržování sjízdnosti cest uvnitř násypiště i výkopiště, pokud vrcholky nerovností nejsou   vyšší než +- 0,5 m,</t>
  </si>
  <si>
    <t>- příplatky za jízdu v terénu uvnitř výkopiště i násypiště.</t>
  </si>
  <si>
    <t xml:space="preserve">ornice ponechané na místě k úpravám pozemků : </t>
  </si>
  <si>
    <t>Začátek provozního součtu</t>
  </si>
  <si>
    <t xml:space="preserve">  okolo obrubníků hřišť a chodníků : </t>
  </si>
  <si>
    <t xml:space="preserve">  plocha odkopávek rozšířená : </t>
  </si>
  <si>
    <t xml:space="preserve">  hřiště s umělohmotným povrchem : (20+0,2*2)*15</t>
  </si>
  <si>
    <t xml:space="preserve">  dopadová plocha : 4,5*(8+0,2*2)</t>
  </si>
  <si>
    <t xml:space="preserve">  zpevněné plochy . hřiště a chodníky : 141,2*1,05</t>
  </si>
  <si>
    <t xml:space="preserve">  </t>
  </si>
  <si>
    <t xml:space="preserve">  odpočet ploch hřišť : </t>
  </si>
  <si>
    <t xml:space="preserve">  hřiště s umělohmotným povrchem : -20*15</t>
  </si>
  <si>
    <t xml:space="preserve">  dopadová plocha : -4,5*8</t>
  </si>
  <si>
    <t xml:space="preserve">  zpevněné plochy . hřiště a chodníky : -141,2</t>
  </si>
  <si>
    <t>Konec provozního součtu</t>
  </si>
  <si>
    <t>14,86*0,15</t>
  </si>
  <si>
    <t>přípočet - přesahy na stávající zelené plochy 50% : 2,229*50/100</t>
  </si>
  <si>
    <t xml:space="preserve">ornice ponechané pro doplnění na zalených plochách : </t>
  </si>
  <si>
    <t>na stávající plochy - vyrovnání - odhad 50% : 199*50/100*0,05</t>
  </si>
  <si>
    <t>162606112R00</t>
  </si>
  <si>
    <t xml:space="preserve">Vodorovné přemístění výkopku zemina pro zúrodnění, vzdálenost přes 4000 do 5000,  </t>
  </si>
  <si>
    <t xml:space="preserve">celková kubatura sejmuté ornice : </t>
  </si>
  <si>
    <t xml:space="preserve">odpočet ornice ponechané na místě k úpravám pozemků : </t>
  </si>
  <si>
    <t>-14,86*0,15</t>
  </si>
  <si>
    <t>přípočet - přesahy na stávající zelené plochy 50% : -2,229*50/100</t>
  </si>
  <si>
    <t xml:space="preserve">odpočet ornice ponechané pro doplnění na zalených plochách : </t>
  </si>
  <si>
    <t>na stávající plochy - vyrovnání - odhad 50% : -199*50/100*0,05</t>
  </si>
  <si>
    <t>162301411R00</t>
  </si>
  <si>
    <t>Vodorovné přemístění větví, kmenů, nebo pařezů kmenů stromů listnatých, průměru kmene přes 100 do 300 mm, na vzdálenost do 5 000 m</t>
  </si>
  <si>
    <t xml:space="preserve"> s naložením, složením a dopravou,</t>
  </si>
  <si>
    <t>162301421R00</t>
  </si>
  <si>
    <t>Vodorovné přemístění větví, kmenů, nebo pařezů pařezů, průměru kmene přes 100 do 300 mm, na vzdálenost do 5 000 m</t>
  </si>
  <si>
    <t>167101102R00</t>
  </si>
  <si>
    <t>Nakládání, skládání, překládání neulehlého výkopku nakládání výkopku
 přes 100 m3, z horniny 1 až 4</t>
  </si>
  <si>
    <t>167103101R00</t>
  </si>
  <si>
    <t>Nakládání výkopku zemina schopná zúrodnění</t>
  </si>
  <si>
    <t>neulehlého z hromad</t>
  </si>
  <si>
    <t>171201101R00</t>
  </si>
  <si>
    <t>Uložení sypaniny do násypů nezhutněných</t>
  </si>
  <si>
    <t>174201201R00</t>
  </si>
  <si>
    <t>Zásyp jam po pařezech průměru přes 100 do 300 mm</t>
  </si>
  <si>
    <t>výkopkem z horniny získané při dobývání pařezů s hrubým urovnáním povrchu zasypávky,</t>
  </si>
  <si>
    <t>181006113R00</t>
  </si>
  <si>
    <t>Rozprostření zemin schopných zúrodnění sklon svahu do 1:5, tloušťka přes 150 do 200 mm</t>
  </si>
  <si>
    <t>m2</t>
  </si>
  <si>
    <t>v rovině a ve sklonu do 1:5</t>
  </si>
  <si>
    <t>ve sklonu přes 1:5</t>
  </si>
  <si>
    <t>hřiště s umělohmotným povrchem : (20+0,2*2)*15</t>
  </si>
  <si>
    <t>dopadová plocha : 4,5*(8+0,2*2)</t>
  </si>
  <si>
    <t>zpevněné plochy . hřiště a chodníky : 141,2*1,05</t>
  </si>
  <si>
    <t>hřiště s umělohmotným povrchem : -20*15</t>
  </si>
  <si>
    <t>dopadová plocha : -4,5*8</t>
  </si>
  <si>
    <t>zpevněné plochy . hřiště a chodníky : -141,2</t>
  </si>
  <si>
    <t>181101131R00</t>
  </si>
  <si>
    <t>Úprava pozemku hornina třídy 3, přemístění na vzdálenost do 20 m</t>
  </si>
  <si>
    <t>823-1</t>
  </si>
  <si>
    <t>s rozpojením a přehrnutím včetně urovnání,</t>
  </si>
  <si>
    <t>Včetně urovnání povrchu s tolerancí plus-mínus 10 cm.</t>
  </si>
  <si>
    <t>181201102R00</t>
  </si>
  <si>
    <t>Úprava pláně v násypech v hornině 1 až 4, se zhutněním</t>
  </si>
  <si>
    <t>vyrovnání výškových rozdílů, plochy vodorovné a plochy do sklonu 1 : 5,</t>
  </si>
  <si>
    <t>vyrovnání výškových rozdílů ve spádované ploše</t>
  </si>
  <si>
    <t>hřiště s umělohmotným povrchem : (20+0,5*2)*15</t>
  </si>
  <si>
    <t>dopadová plocha : 4,5*(8+0,5*2)</t>
  </si>
  <si>
    <t>zpevněné plochy . hřiště a chodníky : 141,2*1,1</t>
  </si>
  <si>
    <t>199000001R00</t>
  </si>
  <si>
    <t>Poplatky za skládku ornice</t>
  </si>
  <si>
    <t>199000002R00</t>
  </si>
  <si>
    <t>Poplatky za skládku horniny 1- 4</t>
  </si>
  <si>
    <t>180404111R00</t>
  </si>
  <si>
    <t>Založení hřišťového trávníku výsevem výsevem na ornici</t>
  </si>
  <si>
    <t>s vyprofilováním, s přihnojením organickým hnojivem, naložením a odvozem shrabků a pokosené trávy na vzdálenost do 10 km a s jejich složením,</t>
  </si>
  <si>
    <t>Včetně pletí, válení a zalévání, pokosení a na ošetření trávníku do 2 měsíců po provedení výsevu.</t>
  </si>
  <si>
    <t>199</t>
  </si>
  <si>
    <t>181301102R00</t>
  </si>
  <si>
    <t>Rozprostření a urovnání ornice v rovině v souvislé ploše do 500 m2, tloušťka vrstvy přes 100 do 150 mm</t>
  </si>
  <si>
    <t>s případným nutným přemístěním hromad nebo dočasných skládek na místo potřeby ze vzdálenosti do 30 m, v rovině nebo ve svahu do 1 : 5,</t>
  </si>
  <si>
    <t xml:space="preserve">okolo obrubníků hřišť a chodníků : </t>
  </si>
  <si>
    <t>Mezisoučet</t>
  </si>
  <si>
    <t>přípočet - přesahy na stávající zelůené plochy 50% : 14,86*50/100</t>
  </si>
  <si>
    <t>182303111R00</t>
  </si>
  <si>
    <t>Doplnění ornice v rovině nebo na svahu do 1:5</t>
  </si>
  <si>
    <t>na travnatých plochách tloušťky do 5 cm, s přemístěním na vzdálenost do 3 m vodorovně,</t>
  </si>
  <si>
    <t>na stávající plochy - vyrovnání - odhad 50% : 199*50/100</t>
  </si>
  <si>
    <t>183402111R00</t>
  </si>
  <si>
    <t>Rozrušení půdy na hloubku přes 5 do 15 cm v rovině nebo na svahu do 1:5</t>
  </si>
  <si>
    <t>stávající plochy - před ozeleněním a doplněním ornice : 190</t>
  </si>
  <si>
    <t>183403153R00</t>
  </si>
  <si>
    <t>Obdělávání půdy hrabáním, v rovině nebo na svahu 1:5</t>
  </si>
  <si>
    <t>183403161R00</t>
  </si>
  <si>
    <t>Obdělávání půdy válením, v rovině nebo na svahu 1:5</t>
  </si>
  <si>
    <t>185804312R00</t>
  </si>
  <si>
    <t xml:space="preserve">Zalití rostlin vodou plocha přes 20 m2,  </t>
  </si>
  <si>
    <t>199*20/1000*2</t>
  </si>
  <si>
    <t>185851111R00</t>
  </si>
  <si>
    <t>Dovoz vody pro zálivku rostlin dovoz vody pro zálivku rostlin na vzdálenost do 6000 m</t>
  </si>
  <si>
    <t>00572440R</t>
  </si>
  <si>
    <t>směs travní hřištní, pro vysokou zátěž</t>
  </si>
  <si>
    <t>kg</t>
  </si>
  <si>
    <t>SPCM</t>
  </si>
  <si>
    <t>POL3_</t>
  </si>
  <si>
    <t>199*40/1000</t>
  </si>
  <si>
    <t>ztratné 5% : 7,96*5/100</t>
  </si>
  <si>
    <t>08211320R</t>
  </si>
  <si>
    <t>vodné pro vodu pitnou</t>
  </si>
  <si>
    <t>275313611R00</t>
  </si>
  <si>
    <t>Beton základových patek prostý třídy C 16/20</t>
  </si>
  <si>
    <t>801-1</t>
  </si>
  <si>
    <t>patky sloupků oplocení</t>
  </si>
  <si>
    <t>pro patky herních sloupků</t>
  </si>
  <si>
    <t>přípočet za betonáž do výkopu 3,5% : 12,046*3,5/100</t>
  </si>
  <si>
    <t>275351215R00</t>
  </si>
  <si>
    <t>Bednění stěn základových patek zřízení</t>
  </si>
  <si>
    <t>bednění svislé nebo šikmé (odkloněné), půdorysně přímé nebo zalomené, stěn základových patek ve volných nebo zapažených jámách, rýhách, šachtách, včetně případných vzpěr,</t>
  </si>
  <si>
    <t>uvažováno bednění vrchní části patek výšky cca 250 mm</t>
  </si>
  <si>
    <t>rozměr 600x600, 18 kusů : 0,6*4*0,25*18</t>
  </si>
  <si>
    <t>rozměr 600x1000, 5 kusů : (0,6+1)*2*0,25*5</t>
  </si>
  <si>
    <t>rozměr 750x750, 4 kusy : 0,75*4*0,25*4</t>
  </si>
  <si>
    <t>rozměr 300x300, 7 kusů : 0,3*4*0,25*7</t>
  </si>
  <si>
    <t>pro herní sloupky : 0,4*4*0,25*2</t>
  </si>
  <si>
    <t>275351216R00</t>
  </si>
  <si>
    <t>Bednění stěn základových patek odstranění</t>
  </si>
  <si>
    <t>Včetně očištění, vytřídění a uložení bednícího materiálu.</t>
  </si>
  <si>
    <t>564811112RT2</t>
  </si>
  <si>
    <t>Podklad ze štěrkodrti s rozprostřením a zhutněním frakce 0-32 mm, tloušťka po zhutnění 60 mm</t>
  </si>
  <si>
    <t>822-1</t>
  </si>
  <si>
    <t>564831111RT2</t>
  </si>
  <si>
    <t>Podklad ze štěrkodrti s rozprostřením a zhutněním frakce 0-32 mm, tloušťka po zhutnění 100 mm</t>
  </si>
  <si>
    <t>hřiště s umělohmotným povrchem : 20*15</t>
  </si>
  <si>
    <t>dopadová plocha : 4,5*8</t>
  </si>
  <si>
    <t>564861111RT4</t>
  </si>
  <si>
    <t>Podklad ze štěrkodrti s rozprostřením a zhutněním frakce 0-63 mm, tloušťka po zhutnění 200 mm</t>
  </si>
  <si>
    <t>564861111TV5</t>
  </si>
  <si>
    <t>Podklad ze štěrkodrti po zhutnění tloušťky 20 cm, štěrkodrť frakce 32-63 mm</t>
  </si>
  <si>
    <t>Vlastní</t>
  </si>
  <si>
    <t>19/I</t>
  </si>
  <si>
    <t>571906211T00</t>
  </si>
  <si>
    <t>Posyp krytu lomovými výsivkami do 30 kg/m2</t>
  </si>
  <si>
    <t>589651121R00</t>
  </si>
  <si>
    <t>Kryt proch pro tělovýchovu polyuretanový lajnování polyuretanovou dvousložkovou barvou</t>
  </si>
  <si>
    <t>m</t>
  </si>
  <si>
    <t>malý fotbal : 58</t>
  </si>
  <si>
    <t>přehazovaná : 110</t>
  </si>
  <si>
    <t>589651111T00</t>
  </si>
  <si>
    <t>Kryt sportovních ploch - elastická podložka tl. 30 mm</t>
  </si>
  <si>
    <t>589651111T02</t>
  </si>
  <si>
    <t>Kryt sportovních ploch polyuretanový bezpečnostní tl. 100 mm</t>
  </si>
  <si>
    <t>polyuretanový povrch EPDM  10mm</t>
  </si>
  <si>
    <t>4,5*8</t>
  </si>
  <si>
    <t>596215020R00</t>
  </si>
  <si>
    <t>Kladení zámkové dlažby do drtě tloušťka dlažby 60 mm, tloušťka lože 30 mm</t>
  </si>
  <si>
    <t>s provedením lože z kameniva drceného, s vyplněním spár, s dvojitým hutněním a se smetením přebytečného materiálu na krajnici. S dodáním hmot pro lože a výplň spár.</t>
  </si>
  <si>
    <t>zpevněné plochy . hřiště a chodníky : 141,2</t>
  </si>
  <si>
    <t>5891161-011T00</t>
  </si>
  <si>
    <t>Umělý polyuretanový povrch EPDM tl. 11mm</t>
  </si>
  <si>
    <t>RTS 18/ II</t>
  </si>
  <si>
    <t>59245114R</t>
  </si>
  <si>
    <t>dlažba betonová dvouvrstvá, skladebná; obdélník; písková; l = 200 mm; š = 100 mm; tl. 60,0 mm</t>
  </si>
  <si>
    <t>ztratné 1% : 141,2*1/100</t>
  </si>
  <si>
    <t>916231001RT3</t>
  </si>
  <si>
    <t>Osazení obrub ploch pro tělovýchovu obrubník, betonová, přírodní 50x5x20cm</t>
  </si>
  <si>
    <t>hřiště s umělým povrchem : (20+15)*2</t>
  </si>
  <si>
    <t>dopadová plocha u lezecké stěny : 4,5*2+8</t>
  </si>
  <si>
    <t>hřiště se zámkovou dlažbou : (12+8)*2</t>
  </si>
  <si>
    <t>chodník : 86</t>
  </si>
  <si>
    <t>918101111R00</t>
  </si>
  <si>
    <t>Lože pod obrubníky, krajníky nebo obruby z betonu prostého C 12/15</t>
  </si>
  <si>
    <t>z dlažebních kostek z betonu prostého</t>
  </si>
  <si>
    <t>hřiště s umělým povrchem : (20+15)*2*0,3*0,1</t>
  </si>
  <si>
    <t>dopadová plocha u lezecké stěny : (4,5*2+8)*0,3*0,1</t>
  </si>
  <si>
    <t>hřiště se zámkovou dlažbou : (12+8)*2*0,3*0,1</t>
  </si>
  <si>
    <t>chodník : 86*0,3*0,1</t>
  </si>
  <si>
    <t>941941031R00</t>
  </si>
  <si>
    <t>Montáž lešení lehkého pracovního řadového s podlahami šířky od 0,80 do 1,00 m, výšky do 10 m</t>
  </si>
  <si>
    <t>800-3</t>
  </si>
  <si>
    <t>včetně kotvení</t>
  </si>
  <si>
    <t>okolo oplocení víceúčelového hřiště - montáž vrchních trubek, nátěry, montáž sítě</t>
  </si>
  <si>
    <t>podélné úseky oplocení délky 8100 mm : 8,1*2*4</t>
  </si>
  <si>
    <t>podélná strana oplocení dl. 20,15 m : 20,15*4</t>
  </si>
  <si>
    <t>strana oplocení mezi hřištěm a lezeckou stěnou : (14,15-1)*4</t>
  </si>
  <si>
    <t>941941191RT2</t>
  </si>
  <si>
    <t>Montáž lešení lehkého pracovního řadového s podlahami příplatek za každý další i započatý měsíc použití lešení
 šířky šířky od 0,80 do 1,00 m a výšky do 10 m</t>
  </si>
  <si>
    <t>941941831R00</t>
  </si>
  <si>
    <t>Demontáž lešení lehkého řadového s podlahami šířky od 0,8 do 1 m, výšky do 10 m</t>
  </si>
  <si>
    <t>953943123R00</t>
  </si>
  <si>
    <t>Osazování jiných kovových výrobků do betonu (např. kotev) se zajištěním polohy k bednění nebo k výztuži před zabetonováním
 přes 5 kg do 15 kg/kus</t>
  </si>
  <si>
    <t>osazování výrobků ostatních jinde neuvedených, bez dodání</t>
  </si>
  <si>
    <t>zemní pouzdro pro herní sloupek, zemní pouzdra pro fotbalové branky</t>
  </si>
  <si>
    <t>pouzdra herních sloupků : 2</t>
  </si>
  <si>
    <t>953943124R00</t>
  </si>
  <si>
    <t>Osazování jiných kovových výrobků do betonu (např. kotev) se zajištěním polohy k bednění nebo k výztuži před zabetonováním
 přes 15 kg do 30 kg/kus</t>
  </si>
  <si>
    <t>dělící stěna mezi hřišti, 7 kusů : 7</t>
  </si>
  <si>
    <t>herní sloupky : 2</t>
  </si>
  <si>
    <t>953943125R00</t>
  </si>
  <si>
    <t>Osazování jiných kovových výrobků do betonu (např. kotev) se zajištěním polohy k bednění nebo k výztuži před zabetonováním
 přes 30 kg do 120 kg/kus</t>
  </si>
  <si>
    <t>sloupek oplocení do patek</t>
  </si>
  <si>
    <t>sloupy pro oplocení, 18 kusů : 18</t>
  </si>
  <si>
    <t>sloupy pro lezeckou stěnu, 5 kusů : 5</t>
  </si>
  <si>
    <t>sloupy pro uchycení konstrukce desky na basketbal, 4 kusy : 4</t>
  </si>
  <si>
    <t>553_S.1.025</t>
  </si>
  <si>
    <t>Sloupek z ocelové trubky 89/3,6 dl. 1,825 m, s kotevní jednostrannou  deskou s otvory pro uchycení dřev. výplně délky 980 mm</t>
  </si>
  <si>
    <t>Indiv</t>
  </si>
  <si>
    <t>POL12_0</t>
  </si>
  <si>
    <t>včetně sloupků rohových</t>
  </si>
  <si>
    <t>dělící stěna mezi hřišti, 2 kusy : 2</t>
  </si>
  <si>
    <t>553_S.1.025.2</t>
  </si>
  <si>
    <t>Sloupek z ocelové trubky 89/3,6 dl. 1,825 m, s kotevní oboustrannou  deskou s otvory pro uchycení dřev. výplně délky 980 mm</t>
  </si>
  <si>
    <t>dělící stěna mezi hřišti, 5 kusů : 5</t>
  </si>
  <si>
    <t>553_S.4.01</t>
  </si>
  <si>
    <t>Sloupek z ocelové trubky 89/3,6 dl. 4,8 m, s kotevní jednostrannou  deskou s otvory pro uchycení dřev. výplně délky 3030 mm</t>
  </si>
  <si>
    <t>sloupy pro lezeckou stěnu, 5 kusů : 2</t>
  </si>
  <si>
    <t>553_S.4.02</t>
  </si>
  <si>
    <t>Sloupek z ocelové trubky 89/3,6 dl. 4,8 m, s kotevní oboustrannou  deskou s otvory pro uchycení dřev. výplně délky 3030 mm</t>
  </si>
  <si>
    <t>sloupy pro lezeckou stěnu, 5 kusů : 3</t>
  </si>
  <si>
    <t>553-Z2</t>
  </si>
  <si>
    <t>Zátka PVC na trubku oplocení 89 x 3,6</t>
  </si>
  <si>
    <t>ks</t>
  </si>
  <si>
    <t>553_S.4.00</t>
  </si>
  <si>
    <t>Sloupek z ocelové trubky 89/3,6 dl. 4,8 m</t>
  </si>
  <si>
    <t>96000-01</t>
  </si>
  <si>
    <t>Odborná demontáž herního prvku - ruských kuželek, včetně vybourání podklad. a zákl.kcí, převoz a uložení na místo určené investorem nebo uživatelem</t>
  </si>
  <si>
    <t>Ruské kuželky na parc. č. 195/12, v místě nově budované betonové dlažby pro umístění dvojice stolů na stolní tenis</t>
  </si>
  <si>
    <t>96000-02</t>
  </si>
  <si>
    <t>Odborná demontáž dřevěných branek, včetně odstraněná konstrukcí v zemi, převoz a uložení na místo určené investorem nebo uživatelem</t>
  </si>
  <si>
    <t>Dvojice dřevěných  fotbalových branek na parc. č. 195/3, v místě nově budovaného hřiště na fotbálek + basketbal</t>
  </si>
  <si>
    <t>998222012R00</t>
  </si>
  <si>
    <t xml:space="preserve">Přesun hmot, plochy pro tělovýchovu zpevněná plocha z kameniva,  </t>
  </si>
  <si>
    <t>t</t>
  </si>
  <si>
    <t>POL7_</t>
  </si>
  <si>
    <t>998227121R00</t>
  </si>
  <si>
    <t xml:space="preserve">Přesun hmot, plochy pro tělovýchovu umělý sportovní povrch z granulátu,  </t>
  </si>
  <si>
    <t>998223011R00</t>
  </si>
  <si>
    <t>Přesun hmot pozemních komunikací, kryt dlážděný jakékoliv délky objektu</t>
  </si>
  <si>
    <t>vodorovně do 200 m</t>
  </si>
  <si>
    <t>766-R01900</t>
  </si>
  <si>
    <t>Dodávka a montáž vodorovných fošen 180x40 mm, dl. 1900 mm vč. povrchové úpravy a spojovacího mat</t>
  </si>
  <si>
    <t>Kalkul</t>
  </si>
  <si>
    <t>dělící stěna mezi hřišti oboustranně : 5*2*6</t>
  </si>
  <si>
    <t>766-R02000</t>
  </si>
  <si>
    <t>Dodávka a montáž vodorovných fošen 180x40 mm, dl. 2000 mm vč. povrchové úpravy a spojovacího mat</t>
  </si>
  <si>
    <t>lezecká stěna jednostranně : 17*4</t>
  </si>
  <si>
    <t>998766201R00</t>
  </si>
  <si>
    <t>Přesun hmot pro konstrukce truhlářské v objektech výšky do 6 m</t>
  </si>
  <si>
    <t>800-766</t>
  </si>
  <si>
    <t>50 m vodorovně</t>
  </si>
  <si>
    <t>767915160T00</t>
  </si>
  <si>
    <t>Montáž oplocení sportovišť ze sítí - vodících lanek, trubek, sítí výšky do 6 m</t>
  </si>
  <si>
    <t>18/II</t>
  </si>
  <si>
    <t>podélné úseky oplocení délky 8100 mm : 8,1*2</t>
  </si>
  <si>
    <t>podélná strana oplocení dl. 20,15 m : 20,15</t>
  </si>
  <si>
    <t>starna oplocení mezi hřištěm a lezeckou stěnou : 14,15-1</t>
  </si>
  <si>
    <t>767995101R00</t>
  </si>
  <si>
    <t>Výroba a montáž atypických kovovových doplňků staveb hmotnosti do 5 kg</t>
  </si>
  <si>
    <t>800-767</t>
  </si>
  <si>
    <t>POL1_7</t>
  </si>
  <si>
    <t xml:space="preserve">víčka na trubky sloupků oplocení : </t>
  </si>
  <si>
    <t>sloupy do základových patek 600/600 mm : (18+8+14+8)*3,1415*0,09*0,09*0,25*32</t>
  </si>
  <si>
    <t>sloupy do základových patek 900/600 mm : 4*3,1415*0,09*0,09*0,25*32</t>
  </si>
  <si>
    <t>767995103R00</t>
  </si>
  <si>
    <t>Výroba a montáž atypických kovovových doplňků staveb hmotnosti přes 10 do 20 kg</t>
  </si>
  <si>
    <t>vodící trubky pro osíťování</t>
  </si>
  <si>
    <t>podélné úseky oplocení délky 8100 mm : 8,1*1,87*2</t>
  </si>
  <si>
    <t>podélná strana oplocení dl. 20,15 m : 20,18*1,87</t>
  </si>
  <si>
    <t>starna oplocení mezi hřištěm a lezeckou stěnou : (14,15-1)*1,87</t>
  </si>
  <si>
    <t>767995104R00</t>
  </si>
  <si>
    <t>Výroba a montáž atypických kovovových doplňků staveb hmotnosti přes 20 do 50 kg</t>
  </si>
  <si>
    <t>montáž zakopupené typové konstrukce nesoucí desku na basketbal</t>
  </si>
  <si>
    <t>30*2</t>
  </si>
  <si>
    <t>767553-BASK.01</t>
  </si>
  <si>
    <t>Výroba a montáž pomocné ocelové konstrukce pro typovou konstrukci nesoucí basketbalovou desku</t>
  </si>
  <si>
    <t>konstrukce vložená mezi dvojici sloupů oplocení, navržená dle pořízené konstrukce pro baskebbalovou desku (posouzená statikem, včetně navrženého upevnění na sloupy)</t>
  </si>
  <si>
    <t>výška bude dle pravidel pro školní hřiště</t>
  </si>
  <si>
    <t>14110980R</t>
  </si>
  <si>
    <t>trubka bezešvá hladká kruhová 11353; svařitelnost zaručená; vnější průměr 31,8 mm; tloušťka stěny 2,6 mm</t>
  </si>
  <si>
    <t>POL3_7</t>
  </si>
  <si>
    <t>hmotnost 1,87 kg/m</t>
  </si>
  <si>
    <t>prořez 8% : 49,5*8/100</t>
  </si>
  <si>
    <t>311716543R</t>
  </si>
  <si>
    <t>napínák typ DIN 1480 hák-hák; ocelový, pozinkováno, nosnost 180 kg; rozměr kotvy závit M10, délka 125mm, vnitř.pr.háku 15 mm mm</t>
  </si>
  <si>
    <t>POL3_1</t>
  </si>
  <si>
    <t>podélné úseky oplocení délky 8100 mm : 2*2*2</t>
  </si>
  <si>
    <t>podélná strana oplocení dl. 20,15 m : 2*2</t>
  </si>
  <si>
    <t>strana oplocení mezi hřištěm a lezeckou stěnou : 2*2</t>
  </si>
  <si>
    <t>3119651104T</t>
  </si>
  <si>
    <t>lano ocelové; pozinkované; šestipramenné; počet drátů 7; průměr lana 3,00 mm; l = 200,00 m</t>
  </si>
  <si>
    <t>Soubor</t>
  </si>
  <si>
    <t>podélné úseky oplocení délky 8100 mm : 8,1*2*2</t>
  </si>
  <si>
    <t>podélná strana oplocení dl. 20,15 m : 20,15*2</t>
  </si>
  <si>
    <t>starna oplocení mezi hřištěm a lezeckou stěnou : (14,15-1)*2</t>
  </si>
  <si>
    <t>ztratné 8% : 99*8/100</t>
  </si>
  <si>
    <t>31196SIH50T</t>
  </si>
  <si>
    <t>Simplexový háček k uchycení sítí a  plachet., délka 55 mm</t>
  </si>
  <si>
    <t>podélné úseky oplocení délky 8100 mm : 8,1*2*2/0,4</t>
  </si>
  <si>
    <t>podélná strana oplocení dl. 20,15 m : 20,15*2/0,4</t>
  </si>
  <si>
    <t>starna oplocení mezi hřištěm a lezeckou stěnou : (14,15-1)*2/0,4</t>
  </si>
  <si>
    <t>ztratné 2% : 247,5*2/100</t>
  </si>
  <si>
    <t>35433604T</t>
  </si>
  <si>
    <t>Očnice lanová, vel. 3, pozinkovaná</t>
  </si>
  <si>
    <t>35441050T</t>
  </si>
  <si>
    <t>Svorka lanová třmenová pozink.- pr.lana 3 mm</t>
  </si>
  <si>
    <t>podélné úseky oplocení délky 8100 mm : 2*2*2*2</t>
  </si>
  <si>
    <t>podélná strana oplocení dl. 20,15 m : 2*2*2</t>
  </si>
  <si>
    <t>strana oplocení mezi hřištěm a lezeckou stěnou : 2*2*2</t>
  </si>
  <si>
    <t>553 3028</t>
  </si>
  <si>
    <t>Basketbalová konstrukce pevná do 180 cm, včetně povrchové úpravy</t>
  </si>
  <si>
    <t>Konstrukce na basketbal, vysazení do 180 cm, desku nutno objednat zvlášť</t>
  </si>
  <si>
    <t>55399991R</t>
  </si>
  <si>
    <t>výrobek kovový</t>
  </si>
  <si>
    <t>Ocelové výrobky do 1 kg</t>
  </si>
  <si>
    <t>Zátka ocelová na trubku oplocení 89 mm, plech tl. 4 mm</t>
  </si>
  <si>
    <t>7092150455T</t>
  </si>
  <si>
    <t>Ochranná síť PP/45/5 mm</t>
  </si>
  <si>
    <t>Síť vhodná pro víceúčelová sportoviště</t>
  </si>
  <si>
    <t>starna oplocení mezi hřištěm a lezeckou stěnou : (14,15-1)*4</t>
  </si>
  <si>
    <t>ztratné 5% : 198*5/100</t>
  </si>
  <si>
    <t>998767201R00</t>
  </si>
  <si>
    <t>Přesun hmot pro kovové stavební doplňk. konstrukce v objektech výšky do 6 m</t>
  </si>
  <si>
    <t>783225600R00</t>
  </si>
  <si>
    <t xml:space="preserve">Nátěry kov.stavebních doplňk.konstrukcí syntetické 2x email,  </t>
  </si>
  <si>
    <t>800-783</t>
  </si>
  <si>
    <t>nátěry konstrukcí oplocení</t>
  </si>
  <si>
    <t>dělící stěna mezi hřišti, 7 kusů sloupků průměr 89 s navařenými úchyty fošen : 3,1415*0,089/1,05*7+1,05*0,2*2*7</t>
  </si>
  <si>
    <t>sloupy pro oplocení, 18 kusů : 3,1415*0,089*4*18</t>
  </si>
  <si>
    <t>sloupy pro lezeckou stěnu, 5 kusů s navařenými úchyty fošen : 3,1415*0,089*4+0,2*3,03*2*5</t>
  </si>
  <si>
    <t>sloupy pro uchycení konstrukce desky na basketbal, 4 kusy : 3,1415*0,089*4*4</t>
  </si>
  <si>
    <t>pomocná konstrukce pro uchycení konstrukce nesoucí desky pro basketbal : 1,5*2</t>
  </si>
  <si>
    <t>783226100R00</t>
  </si>
  <si>
    <t xml:space="preserve">Nátěry kov.stavebních doplňk.konstrukcí syntetické základní,  </t>
  </si>
  <si>
    <t>783424140R00</t>
  </si>
  <si>
    <t>Nátěry potrubí a armatur syntetické potrubí, do DN 50 mm, dvojnásobné se základním nátěrem</t>
  </si>
  <si>
    <t>na vzduchu schnoucí</t>
  </si>
  <si>
    <t>vodící trubky DN 32 mm</t>
  </si>
  <si>
    <t>783903811R00</t>
  </si>
  <si>
    <t>Ostatní práce odmaštění chemickými rozpuštědly</t>
  </si>
  <si>
    <t xml:space="preserve">vodící trubky : </t>
  </si>
  <si>
    <t>podélné úseky oplocení délky 8100 mm : 3,1415*0,032*8,1*2</t>
  </si>
  <si>
    <t>podélná strana oplocení dl. 20,15 m : 3,1415*0,032*20,15</t>
  </si>
  <si>
    <t>strana oplocení mezi hřištěm a lezeckou stěnou : 3,1415*0,032*(14,15-1)</t>
  </si>
  <si>
    <t>797 - 8002</t>
  </si>
  <si>
    <t>Dodávka kompletního setu pro volejbal/nohejbal, badminton (přehazovaná), volejbalové sloupky do pouzder pár 102 mm ocelové (ZINEK), síť, napínač, pouzdra ...</t>
  </si>
  <si>
    <t>set</t>
  </si>
  <si>
    <t>Sloupky na volejbal jsou určeny pro venkovní prostředí, povrchová úprava žárový zinek, profil sloupků 102 mm, tloušťka sloupku 2 mm, výška horní části 255 cm, výška spodní části (zapuštění do pouzder) 30 cm, celková délka sloupku 285 cm, na požádání možnost vyrobit atypický rozměr. Sada obsahuje: 2 ks sloupků, objímku s kolovrátkem, 3 ks objímek s háčkem, objímku s kolečkem, 2 ks pouzder, 2 ks víček. Je možné použít i na nohejbal, badminton.</t>
  </si>
  <si>
    <t>797 - 8012</t>
  </si>
  <si>
    <t>Dodávka a montáž desky pro streetball, včetně koše a síťky - pro venkovní použití</t>
  </si>
  <si>
    <t>nosná konstrukce osazena navařením na sloupky oplocení, osazena certifikovaným prvkem - deskou s obroučkou a síťkou</t>
  </si>
  <si>
    <t>včetně povrchové úpravy</t>
  </si>
  <si>
    <t>797 - 8052</t>
  </si>
  <si>
    <t>Dodávka a montáž stolu na stolní tenis - pro venkovní použití, včetně síťky</t>
  </si>
  <si>
    <t>Bližšší specifikace dodávky</t>
  </si>
  <si>
    <t>Bezpečnost - Body automatického uzamčení a zabezpečení polohy. Centrální ovládání pro snadné rozložení a složení 1 dospělou osobou. Snadná manipulace a maximální skladnost složeného stolu.</t>
  </si>
  <si>
    <t>799 - LS</t>
  </si>
  <si>
    <t>D + M lezeckých prvků - úchytů,stupů, jistíc.prvků</t>
  </si>
  <si>
    <t>Kč</t>
  </si>
  <si>
    <t>typové úchyty, 4 ks/m2 = cca 96 ks</t>
  </si>
  <si>
    <t>74910205R</t>
  </si>
  <si>
    <t>koš odpadkový litina/ocel; objem 50 l; v = 1 005 mm; š = 320 mm; hl = 470 mm; se stříškou; s vyjímatelnou nádobou; kotvení přišroubováním; povrchová úprava prášková barva; barva modřín/šedá</t>
  </si>
  <si>
    <t>předpokládán kulatý tvar, povrch dřevěný, vnitřní nádoba plastová, s vrchním zákrytem a pro vyměnitelný pytel z PE</t>
  </si>
  <si>
    <t>74910301R</t>
  </si>
  <si>
    <t>lavička ocel, akát; l = 1 500 mm; š = 420 mm; v = 450 mm; v sedáku = 450 mm; kotvení přišroubováním, položením</t>
  </si>
  <si>
    <t>797 67-0098</t>
  </si>
  <si>
    <t>Celosvařená ocelová minibranka včetně osíťování,  rozměr 150 x100 cm</t>
  </si>
  <si>
    <t>Robustní celosvařená branka 150 x100 cm z galvanizované oceli.  Síťové úchyty přivařeny k rámu branky,  s polypropylenovou sítí o síle 2,3 mm. Velikost ok sítě 4,5 cm umožňující hru s míči menších velikostí.</t>
  </si>
  <si>
    <t>005111020R</t>
  </si>
  <si>
    <t>Vytyčení stavby</t>
  </si>
  <si>
    <t>POL99_8</t>
  </si>
  <si>
    <t>Vyhotovení protokolu o vytyčení stavby se seznamem souřadnic vytyčených bodů a jejich polohopisnými (S-JTSK) a výškopisnými (Bpv) hodnotami.</t>
  </si>
  <si>
    <t>005121015R</t>
  </si>
  <si>
    <t>Vybudování zařízení staveniště pro JKSO 822</t>
  </si>
  <si>
    <t>POL99_2</t>
  </si>
  <si>
    <t>Doprava a osazení kontejnerů pro skladování.</t>
  </si>
  <si>
    <t>Sejmutí ornice, hrubá úprava terénu a zpevnění ploch pro osazení objektů sociálního zařízení staveniště a kanceláří stavby.</t>
  </si>
  <si>
    <t>Doprava a osazení mobilních buněk sociálního zařízení – umývárny, toalety, šatny a kanceláří stavby.</t>
  </si>
  <si>
    <t>Zřízení osvětlení staveniště (včetně stožárů a osvětlovacích těles).</t>
  </si>
  <si>
    <t>Náhradní zdroj elektrické energie.</t>
  </si>
  <si>
    <t>005121025R</t>
  </si>
  <si>
    <t>Provoz zařízení staveniště pro JKSO 822</t>
  </si>
  <si>
    <t>Opotřebení nebo pronájem kontejnerů pro skladování.</t>
  </si>
  <si>
    <t>Opotřebení a údržba nebo pronájem sociálního zařízení – umývárny, toalety, šatny a kanceláří stavby.</t>
  </si>
  <si>
    <t>Spotřeba vody a elektrické energie, nebo pohonných hmot pro potřebu sociálních zařízení a kanceláří stavby.</t>
  </si>
  <si>
    <t>005121035R</t>
  </si>
  <si>
    <t>Odstranění zařízení staveniště pro JKSO 822</t>
  </si>
  <si>
    <t>Odvoz kontejnerů a ohrazení pro skladování a uvedení zpevněných ploch pro skladování do původního stavu.</t>
  </si>
  <si>
    <t>Odvoz mobilních buněk sociálního zařízení, nebo uvedení do původního stavu prostor pronajatých. Případné ohumusování.</t>
  </si>
  <si>
    <t>Zrušení osvětlení staveniště.</t>
  </si>
  <si>
    <t>Odvoz náhradního zdroje.</t>
  </si>
  <si>
    <t>005122010R</t>
  </si>
  <si>
    <t xml:space="preserve">Provoz objednatele </t>
  </si>
  <si>
    <t>POL99_1</t>
  </si>
  <si>
    <t>Náklady na ztížené provádění stavebních prací v důsledku nepřerušeného provozu na staveništi nebo v případech nepřerušeného provozu v objektech v nichž se stavební práce provádí.</t>
  </si>
  <si>
    <t>005211030R</t>
  </si>
  <si>
    <t xml:space="preserve">Dočasná dopravní opatření </t>
  </si>
  <si>
    <t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t>
  </si>
  <si>
    <t>005211080R</t>
  </si>
  <si>
    <t xml:space="preserve">Bezpečnostní a hygienická opatření na staveništi </t>
  </si>
  <si>
    <t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</si>
  <si>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</si>
  <si>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</si>
  <si>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</si>
  <si>
    <t>005241020R</t>
  </si>
  <si>
    <t xml:space="preserve">Geodetické zaměření skutečného provedení  </t>
  </si>
  <si>
    <t>Náklady na provedení skutečného zaměření stavby v rozsahu nezbytném pro zápis změny do katastru nemovitostí.</t>
  </si>
  <si>
    <t>005261020R</t>
  </si>
  <si>
    <t>Bankovní záruky</t>
  </si>
  <si>
    <t>Náklady zhotovitele spojené se zabezpečením a poskytnutím zajišťovacích bankovních záruk, pokud je zadavatel požaduje v obchodních podmínkách.</t>
  </si>
  <si>
    <t>005261021R</t>
  </si>
  <si>
    <t>Bankovní záruky za řádné provedení díla</t>
  </si>
  <si>
    <t>Náklady zhotovitele spojené se zabezpečením a poskytnutím zajišťovacích bankovních záruk za řádné provedení díla, pokud je zadavatel požaduje v obchodních podmínkách.</t>
  </si>
  <si>
    <t>005261022R</t>
  </si>
  <si>
    <t>Bankovní záruky za splnění záručních podmínek</t>
  </si>
  <si>
    <t>Náklady zhotovitele spojené se zabezpečením a poskytnutím zajišťovacích bankovních záruk za splnění záručních podmínek, pokud je zadavatel požaduje v obchodních podmínkách.</t>
  </si>
  <si>
    <t>00528 R</t>
  </si>
  <si>
    <t>Podmínky dotačních programů</t>
  </si>
  <si>
    <t>Náklady zhotovitele, které vznikají v souvislosti se specifickými obchodními podmínkami objednatele.</t>
  </si>
  <si>
    <t>005281010R</t>
  </si>
  <si>
    <t>Propagace</t>
  </si>
  <si>
    <t>Náklady spojené s povinnou publicitou, pokud ji objednatel požaduje. Zahrnuje zejména náklady na propagační a informační billboardy, tabule, internetovou propagaci, tiskoviny apod.</t>
  </si>
  <si>
    <t>SUM</t>
  </si>
  <si>
    <t>JKSO:</t>
  </si>
  <si>
    <t>823.33</t>
  </si>
  <si>
    <t>plochy hřišť</t>
  </si>
  <si>
    <t>JKSO</t>
  </si>
  <si>
    <t xml:space="preserve"> m2</t>
  </si>
  <si>
    <t>kryt PUR</t>
  </si>
  <si>
    <t>JKSOChar</t>
  </si>
  <si>
    <t>novostavba objektu</t>
  </si>
  <si>
    <t>JKSOAkce</t>
  </si>
  <si>
    <t>SBR granulát s polyuretanovým pojivem      90mm</t>
  </si>
  <si>
    <t>kompletní dodávka</t>
  </si>
  <si>
    <t>Snadné přemístění - Snadný přesun díky čtyřem velkým kolečkúm,</t>
  </si>
  <si>
    <t>Stabilita - Nastavitelné nohy (výšková rektifikace) s diagonálním vyztužením, brzdy.</t>
  </si>
  <si>
    <t>Kvalita odskoku - Laminátová deska z pryskyřice tl. 7 mm a více pro zajištění kvality odskoku, antireflexní úprava (minimalizuje odlesky slunce).</t>
  </si>
  <si>
    <t>Ochrana před nepřízní počasí -  Stůl vysoce odolný vůči nárazům i nepřízni počasí (dešti, sněhu, mrazu), možnost ponechání venku po celý rok. Antikorozní úprava. Deska stolu odolná vůči nepřízni počasí i UV.</t>
  </si>
  <si>
    <t>Geodetické zaměření rohů stavby, stabilizace bodů a sestavení laviček.</t>
  </si>
  <si>
    <t>END</t>
  </si>
  <si>
    <t>Základní škola Český Brod</t>
  </si>
  <si>
    <t>Tyršova 68</t>
  </si>
  <si>
    <t>46383514</t>
  </si>
  <si>
    <t>CZ46383514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</si>
</sst>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7"/>
      <name val="Arial CE"/>
      <family val="0"/>
    </font>
    <font>
      <sz val="8"/>
      <color indexed="12"/>
      <name val="Arial CE"/>
      <family val="0"/>
    </font>
    <font>
      <sz val="8"/>
      <color indexed="21"/>
      <name val="Arial CE"/>
      <family val="0"/>
    </font>
    <font>
      <sz val="8"/>
      <color indexed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5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DF7000"/>
      <name val="Arial CE"/>
      <family val="0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>
        <color indexed="63"/>
      </top>
      <bottom style="thin"/>
    </border>
    <border>
      <left/>
      <right/>
      <top style="thin"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" fontId="0" fillId="0" borderId="10" xfId="0" applyNumberFormat="1" applyBorder="1" applyAlignment="1">
      <alignment/>
    </xf>
    <xf numFmtId="49" fontId="5" fillId="0" borderId="15" xfId="0" applyNumberFormat="1" applyFont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indent="1"/>
    </xf>
    <xf numFmtId="49" fontId="5" fillId="33" borderId="0" xfId="0" applyNumberFormat="1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5" fillId="0" borderId="15" xfId="0" applyNumberFormat="1" applyFont="1" applyFill="1" applyBorder="1" applyAlignment="1">
      <alignment horizontal="left" vertical="center"/>
    </xf>
    <xf numFmtId="0" fontId="5" fillId="34" borderId="15" xfId="0" applyFont="1" applyFill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3" fillId="35" borderId="29" xfId="0" applyNumberFormat="1" applyFont="1" applyFill="1" applyBorder="1" applyAlignment="1">
      <alignment vertical="center"/>
    </xf>
    <xf numFmtId="3" fontId="3" fillId="35" borderId="30" xfId="0" applyNumberFormat="1" applyFont="1" applyFill="1" applyBorder="1" applyAlignment="1">
      <alignment vertical="center"/>
    </xf>
    <xf numFmtId="3" fontId="3" fillId="35" borderId="30" xfId="0" applyNumberFormat="1" applyFont="1" applyFill="1" applyBorder="1" applyAlignment="1">
      <alignment vertical="center" wrapText="1"/>
    </xf>
    <xf numFmtId="3" fontId="7" fillId="35" borderId="31" xfId="0" applyNumberFormat="1" applyFont="1" applyFill="1" applyBorder="1" applyAlignment="1">
      <alignment horizontal="center" vertical="center" wrapText="1" shrinkToFit="1"/>
    </xf>
    <xf numFmtId="3" fontId="3" fillId="35" borderId="31" xfId="0" applyNumberFormat="1" applyFont="1" applyFill="1" applyBorder="1" applyAlignment="1">
      <alignment horizontal="center" vertical="center" wrapText="1" shrinkToFit="1"/>
    </xf>
    <xf numFmtId="3" fontId="3" fillId="35" borderId="31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 wrapText="1" shrinkToFit="1"/>
    </xf>
    <xf numFmtId="3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3" fontId="0" fillId="0" borderId="32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3" borderId="34" xfId="0" applyNumberFormat="1" applyFill="1" applyBorder="1" applyAlignment="1">
      <alignment vertical="center" wrapText="1" shrinkToFit="1"/>
    </xf>
    <xf numFmtId="3" fontId="0" fillId="33" borderId="34" xfId="0" applyNumberFormat="1" applyFill="1" applyBorder="1" applyAlignment="1">
      <alignment vertical="center" shrinkToFit="1"/>
    </xf>
    <xf numFmtId="3" fontId="0" fillId="33" borderId="34" xfId="0" applyNumberFormat="1" applyFill="1" applyBorder="1" applyAlignment="1">
      <alignment vertical="center"/>
    </xf>
    <xf numFmtId="0" fontId="4" fillId="33" borderId="35" xfId="0" applyFont="1" applyFill="1" applyBorder="1" applyAlignment="1">
      <alignment horizontal="left" vertical="center" indent="1"/>
    </xf>
    <xf numFmtId="0" fontId="5" fillId="33" borderId="36" xfId="0" applyFont="1" applyFill="1" applyBorder="1" applyAlignment="1">
      <alignment horizontal="left" vertical="center"/>
    </xf>
    <xf numFmtId="0" fontId="0" fillId="33" borderId="36" xfId="0" applyFill="1" applyBorder="1" applyAlignment="1">
      <alignment horizontal="left" vertical="center"/>
    </xf>
    <xf numFmtId="4" fontId="4" fillId="33" borderId="36" xfId="0" applyNumberFormat="1" applyFont="1" applyFill="1" applyBorder="1" applyAlignment="1">
      <alignment horizontal="left" vertical="center"/>
    </xf>
    <xf numFmtId="49" fontId="0" fillId="33" borderId="37" xfId="0" applyNumberFormat="1" applyFill="1" applyBorder="1" applyAlignment="1">
      <alignment horizontal="left" vertical="center"/>
    </xf>
    <xf numFmtId="0" fontId="0" fillId="33" borderId="36" xfId="0" applyFill="1" applyBorder="1" applyAlignment="1">
      <alignment/>
    </xf>
    <xf numFmtId="49" fontId="5" fillId="33" borderId="37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12" fillId="35" borderId="29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3" fillId="33" borderId="39" xfId="0" applyFont="1" applyFill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33" borderId="34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33" borderId="34" xfId="0" applyNumberFormat="1" applyFont="1" applyFill="1" applyBorder="1" applyAlignment="1">
      <alignment horizontal="center" vertical="center"/>
    </xf>
    <xf numFmtId="4" fontId="3" fillId="33" borderId="34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27" xfId="0" applyFont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49" fontId="0" fillId="33" borderId="18" xfId="0" applyNumberFormat="1" applyFill="1" applyBorder="1" applyAlignment="1">
      <alignment vertical="center"/>
    </xf>
    <xf numFmtId="0" fontId="0" fillId="35" borderId="21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7" xfId="0" applyFill="1" applyBorder="1" applyAlignment="1">
      <alignment horizontal="center"/>
    </xf>
    <xf numFmtId="49" fontId="0" fillId="35" borderId="27" xfId="0" applyNumberFormat="1" applyFill="1" applyBorder="1" applyAlignment="1">
      <alignment/>
    </xf>
    <xf numFmtId="0" fontId="0" fillId="35" borderId="27" xfId="0" applyFill="1" applyBorder="1" applyAlignment="1">
      <alignment wrapText="1"/>
    </xf>
    <xf numFmtId="0" fontId="13" fillId="0" borderId="0" xfId="0" applyFont="1" applyAlignment="1">
      <alignment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3" borderId="21" xfId="0" applyFont="1" applyFill="1" applyBorder="1" applyAlignment="1">
      <alignment vertical="top"/>
    </xf>
    <xf numFmtId="49" fontId="5" fillId="33" borderId="18" xfId="0" applyNumberFormat="1" applyFont="1" applyFill="1" applyBorder="1" applyAlignment="1">
      <alignment vertical="top"/>
    </xf>
    <xf numFmtId="0" fontId="5" fillId="33" borderId="18" xfId="0" applyFont="1" applyFill="1" applyBorder="1" applyAlignment="1">
      <alignment horizontal="center" vertical="top"/>
    </xf>
    <xf numFmtId="0" fontId="5" fillId="33" borderId="18" xfId="0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center" vertical="top" shrinkToFit="1"/>
    </xf>
    <xf numFmtId="4" fontId="13" fillId="0" borderId="0" xfId="0" applyNumberFormat="1" applyFont="1" applyBorder="1" applyAlignment="1">
      <alignment vertical="top" shrinkToFit="1"/>
    </xf>
    <xf numFmtId="4" fontId="13" fillId="34" borderId="0" xfId="0" applyNumberFormat="1" applyFont="1" applyFill="1" applyBorder="1" applyAlignment="1" applyProtection="1">
      <alignment vertical="top" shrinkToFit="1"/>
      <protection locked="0"/>
    </xf>
    <xf numFmtId="164" fontId="15" fillId="0" borderId="0" xfId="0" applyNumberFormat="1" applyFont="1" applyBorder="1" applyAlignment="1">
      <alignment horizontal="center" vertical="top" wrapText="1" shrinkToFit="1"/>
    </xf>
    <xf numFmtId="164" fontId="15" fillId="0" borderId="0" xfId="0" applyNumberFormat="1" applyFont="1" applyBorder="1" applyAlignment="1">
      <alignment vertical="top" wrapText="1" shrinkToFit="1"/>
    </xf>
    <xf numFmtId="164" fontId="16" fillId="0" borderId="0" xfId="0" applyNumberFormat="1" applyFont="1" applyBorder="1" applyAlignment="1">
      <alignment horizontal="center" vertical="top" wrapText="1" shrinkToFit="1"/>
    </xf>
    <xf numFmtId="164" fontId="16" fillId="0" borderId="0" xfId="0" applyNumberFormat="1" applyFont="1" applyBorder="1" applyAlignment="1">
      <alignment vertical="top" wrapText="1" shrinkToFit="1"/>
    </xf>
    <xf numFmtId="164" fontId="52" fillId="0" borderId="0" xfId="0" applyNumberFormat="1" applyFont="1" applyBorder="1" applyAlignment="1">
      <alignment horizontal="center" vertical="top" wrapText="1" shrinkToFit="1"/>
    </xf>
    <xf numFmtId="164" fontId="52" fillId="0" borderId="0" xfId="0" applyNumberFormat="1" applyFont="1" applyBorder="1" applyAlignment="1">
      <alignment vertical="top" wrapText="1" shrinkToFit="1"/>
    </xf>
    <xf numFmtId="4" fontId="5" fillId="33" borderId="0" xfId="0" applyNumberFormat="1" applyFont="1" applyFill="1" applyBorder="1" applyAlignment="1">
      <alignment vertical="top" shrinkToFit="1"/>
    </xf>
    <xf numFmtId="0" fontId="5" fillId="33" borderId="40" xfId="0" applyFont="1" applyFill="1" applyBorder="1" applyAlignment="1">
      <alignment vertical="top"/>
    </xf>
    <xf numFmtId="49" fontId="5" fillId="33" borderId="24" xfId="0" applyNumberFormat="1" applyFont="1" applyFill="1" applyBorder="1" applyAlignment="1">
      <alignment vertical="top"/>
    </xf>
    <xf numFmtId="0" fontId="5" fillId="33" borderId="24" xfId="0" applyFont="1" applyFill="1" applyBorder="1" applyAlignment="1">
      <alignment horizontal="center" vertical="top" shrinkToFit="1"/>
    </xf>
    <xf numFmtId="164" fontId="5" fillId="33" borderId="24" xfId="0" applyNumberFormat="1" applyFont="1" applyFill="1" applyBorder="1" applyAlignment="1">
      <alignment vertical="top" shrinkToFit="1"/>
    </xf>
    <xf numFmtId="4" fontId="5" fillId="33" borderId="24" xfId="0" applyNumberFormat="1" applyFont="1" applyFill="1" applyBorder="1" applyAlignment="1">
      <alignment vertical="top" shrinkToFit="1"/>
    </xf>
    <xf numFmtId="4" fontId="5" fillId="33" borderId="41" xfId="0" applyNumberFormat="1" applyFont="1" applyFill="1" applyBorder="1" applyAlignment="1">
      <alignment vertical="top" shrinkToFit="1"/>
    </xf>
    <xf numFmtId="0" fontId="13" fillId="0" borderId="42" xfId="0" applyFont="1" applyBorder="1" applyAlignment="1">
      <alignment vertical="top"/>
    </xf>
    <xf numFmtId="49" fontId="13" fillId="0" borderId="43" xfId="0" applyNumberFormat="1" applyFont="1" applyBorder="1" applyAlignment="1">
      <alignment vertical="top"/>
    </xf>
    <xf numFmtId="0" fontId="13" fillId="0" borderId="43" xfId="0" applyFont="1" applyBorder="1" applyAlignment="1">
      <alignment horizontal="center" vertical="top" shrinkToFit="1"/>
    </xf>
    <xf numFmtId="164" fontId="13" fillId="0" borderId="43" xfId="0" applyNumberFormat="1" applyFont="1" applyBorder="1" applyAlignment="1">
      <alignment vertical="top" shrinkToFit="1"/>
    </xf>
    <xf numFmtId="4" fontId="13" fillId="34" borderId="43" xfId="0" applyNumberFormat="1" applyFont="1" applyFill="1" applyBorder="1" applyAlignment="1" applyProtection="1">
      <alignment vertical="top" shrinkToFit="1"/>
      <protection locked="0"/>
    </xf>
    <xf numFmtId="4" fontId="13" fillId="0" borderId="43" xfId="0" applyNumberFormat="1" applyFont="1" applyBorder="1" applyAlignment="1">
      <alignment vertical="top" shrinkToFit="1"/>
    </xf>
    <xf numFmtId="4" fontId="13" fillId="0" borderId="44" xfId="0" applyNumberFormat="1" applyFont="1" applyBorder="1" applyAlignment="1">
      <alignment vertical="top" shrinkToFit="1"/>
    </xf>
    <xf numFmtId="0" fontId="17" fillId="0" borderId="0" xfId="0" applyNumberFormat="1" applyFont="1" applyAlignment="1">
      <alignment wrapText="1"/>
    </xf>
    <xf numFmtId="164" fontId="13" fillId="34" borderId="0" xfId="0" applyNumberFormat="1" applyFont="1" applyFill="1" applyBorder="1" applyAlignment="1" applyProtection="1">
      <alignment vertical="top" shrinkToFit="1"/>
      <protection locked="0"/>
    </xf>
    <xf numFmtId="4" fontId="5" fillId="33" borderId="45" xfId="0" applyNumberFormat="1" applyFont="1" applyFill="1" applyBorder="1" applyAlignment="1">
      <alignment vertical="top"/>
    </xf>
    <xf numFmtId="49" fontId="5" fillId="33" borderId="24" xfId="0" applyNumberFormat="1" applyFont="1" applyFill="1" applyBorder="1" applyAlignment="1">
      <alignment horizontal="left" vertical="top" wrapText="1"/>
    </xf>
    <xf numFmtId="49" fontId="13" fillId="0" borderId="43" xfId="0" applyNumberFormat="1" applyFont="1" applyBorder="1" applyAlignment="1">
      <alignment horizontal="left" vertical="top" wrapText="1"/>
    </xf>
    <xf numFmtId="164" fontId="15" fillId="0" borderId="0" xfId="0" applyNumberFormat="1" applyFont="1" applyBorder="1" applyAlignment="1" quotePrefix="1">
      <alignment horizontal="left" vertical="top" wrapText="1"/>
    </xf>
    <xf numFmtId="164" fontId="16" fillId="0" borderId="0" xfId="0" applyNumberFormat="1" applyFont="1" applyBorder="1" applyAlignment="1">
      <alignment horizontal="left" vertical="top" wrapText="1"/>
    </xf>
    <xf numFmtId="164" fontId="16" fillId="0" borderId="0" xfId="0" applyNumberFormat="1" applyFont="1" applyBorder="1" applyAlignment="1" quotePrefix="1">
      <alignment horizontal="left" vertical="top" wrapText="1"/>
    </xf>
    <xf numFmtId="164" fontId="52" fillId="0" borderId="0" xfId="0" applyNumberFormat="1" applyFont="1" applyBorder="1" applyAlignment="1" quotePrefix="1">
      <alignment horizontal="left" vertical="top" wrapText="1"/>
    </xf>
    <xf numFmtId="49" fontId="13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36" borderId="0" xfId="0" applyFont="1" applyFill="1" applyAlignment="1">
      <alignment horizontal="left" wrapText="1"/>
    </xf>
    <xf numFmtId="49" fontId="3" fillId="0" borderId="32" xfId="0" applyNumberFormat="1" applyFont="1" applyBorder="1" applyAlignment="1">
      <alignment vertical="center" wrapText="1"/>
    </xf>
    <xf numFmtId="49" fontId="3" fillId="0" borderId="46" xfId="0" applyNumberFormat="1" applyFont="1" applyBorder="1" applyAlignment="1">
      <alignment vertical="center" wrapText="1"/>
    </xf>
    <xf numFmtId="3" fontId="0" fillId="0" borderId="46" xfId="0" applyNumberFormat="1" applyBorder="1" applyAlignment="1">
      <alignment vertical="center"/>
    </xf>
    <xf numFmtId="3" fontId="0" fillId="0" borderId="46" xfId="0" applyNumberFormat="1" applyBorder="1" applyAlignment="1">
      <alignment vertical="center" wrapText="1"/>
    </xf>
    <xf numFmtId="3" fontId="5" fillId="0" borderId="46" xfId="0" applyNumberFormat="1" applyFont="1" applyBorder="1" applyAlignment="1">
      <alignment vertical="center"/>
    </xf>
    <xf numFmtId="3" fontId="5" fillId="0" borderId="46" xfId="0" applyNumberFormat="1" applyFont="1" applyBorder="1" applyAlignment="1">
      <alignment vertical="center" wrapText="1"/>
    </xf>
    <xf numFmtId="3" fontId="0" fillId="33" borderId="38" xfId="0" applyNumberFormat="1" applyFill="1" applyBorder="1" applyAlignment="1">
      <alignment vertical="center"/>
    </xf>
    <xf numFmtId="3" fontId="0" fillId="33" borderId="39" xfId="0" applyNumberFormat="1" applyFill="1" applyBorder="1" applyAlignment="1">
      <alignment vertical="center"/>
    </xf>
    <xf numFmtId="3" fontId="0" fillId="33" borderId="47" xfId="0" applyNumberFormat="1" applyFill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45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49" fontId="4" fillId="33" borderId="24" xfId="0" applyNumberFormat="1" applyFont="1" applyFill="1" applyBorder="1" applyAlignment="1">
      <alignment horizontal="left" vertical="center" wrapText="1"/>
    </xf>
    <xf numFmtId="0" fontId="0" fillId="33" borderId="24" xfId="0" applyFill="1" applyBorder="1" applyAlignment="1">
      <alignment wrapText="1"/>
    </xf>
    <xf numFmtId="0" fontId="0" fillId="33" borderId="25" xfId="0" applyFill="1" applyBorder="1" applyAlignment="1">
      <alignment wrapText="1"/>
    </xf>
    <xf numFmtId="49" fontId="5" fillId="33" borderId="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wrapText="1"/>
    </xf>
    <xf numFmtId="1" fontId="0" fillId="0" borderId="15" xfId="0" applyNumberFormat="1" applyFont="1" applyBorder="1" applyAlignment="1">
      <alignment horizontal="right" indent="1"/>
    </xf>
    <xf numFmtId="0" fontId="5" fillId="34" borderId="24" xfId="0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45" xfId="0" applyNumberFormat="1" applyFont="1" applyBorder="1" applyAlignment="1">
      <alignment horizontal="right" vertical="center" indent="1"/>
    </xf>
    <xf numFmtId="0" fontId="5" fillId="34" borderId="0" xfId="0" applyFont="1" applyFill="1" applyBorder="1" applyAlignment="1" applyProtection="1">
      <alignment horizontal="left" vertical="center"/>
      <protection locked="0"/>
    </xf>
    <xf numFmtId="49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 applyProtection="1">
      <alignment horizontal="left" vertical="center"/>
      <protection locked="0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8" fillId="0" borderId="22" xfId="0" applyNumberFormat="1" applyFont="1" applyBorder="1" applyAlignment="1">
      <alignment horizontal="right" vertical="center" indent="1"/>
    </xf>
    <xf numFmtId="4" fontId="9" fillId="33" borderId="36" xfId="0" applyNumberFormat="1" applyFont="1" applyFill="1" applyBorder="1" applyAlignment="1">
      <alignment horizontal="right" vertical="center"/>
    </xf>
    <xf numFmtId="2" fontId="9" fillId="33" borderId="36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45" xfId="0" applyNumberFormat="1" applyBorder="1" applyAlignment="1">
      <alignment vertical="center" shrinkToFit="1"/>
    </xf>
    <xf numFmtId="49" fontId="13" fillId="34" borderId="0" xfId="0" applyNumberFormat="1" applyFont="1" applyFill="1" applyBorder="1" applyAlignment="1" applyProtection="1">
      <alignment horizontal="left" vertical="top" wrapText="1"/>
      <protection locked="0"/>
    </xf>
    <xf numFmtId="49" fontId="13" fillId="34" borderId="0" xfId="0" applyNumberFormat="1" applyFont="1" applyFill="1" applyBorder="1" applyAlignment="1" applyProtection="1">
      <alignment vertical="top"/>
      <protection locked="0"/>
    </xf>
    <xf numFmtId="0" fontId="14" fillId="0" borderId="24" xfId="0" applyNumberFormat="1" applyFont="1" applyBorder="1" applyAlignment="1">
      <alignment horizontal="left" vertical="top" wrapText="1"/>
    </xf>
    <xf numFmtId="0" fontId="14" fillId="0" borderId="24" xfId="0" applyNumberFormat="1" applyFont="1" applyBorder="1" applyAlignment="1">
      <alignment vertical="top" wrapText="1"/>
    </xf>
    <xf numFmtId="0" fontId="14" fillId="0" borderId="0" xfId="0" applyNumberFormat="1" applyFont="1" applyBorder="1" applyAlignment="1">
      <alignment horizontal="left" vertical="top" wrapText="1"/>
    </xf>
    <xf numFmtId="0" fontId="14" fillId="0" borderId="0" xfId="0" applyNumberFormat="1" applyFont="1" applyBorder="1" applyAlignment="1">
      <alignment vertical="top" wrapText="1"/>
    </xf>
    <xf numFmtId="49" fontId="13" fillId="34" borderId="24" xfId="0" applyNumberFormat="1" applyFont="1" applyFill="1" applyBorder="1" applyAlignment="1" applyProtection="1">
      <alignment horizontal="left" vertical="top" wrapText="1"/>
      <protection locked="0"/>
    </xf>
    <xf numFmtId="49" fontId="13" fillId="34" borderId="24" xfId="0" applyNumberFormat="1" applyFont="1" applyFill="1" applyBorder="1" applyAlignment="1" applyProtection="1">
      <alignment vertical="top"/>
      <protection locked="0"/>
    </xf>
    <xf numFmtId="0" fontId="13" fillId="0" borderId="24" xfId="0" applyNumberFormat="1" applyFont="1" applyBorder="1" applyAlignment="1">
      <alignment horizontal="left" vertical="top" wrapText="1"/>
    </xf>
    <xf numFmtId="0" fontId="13" fillId="0" borderId="24" xfId="0" applyNumberFormat="1" applyFont="1" applyBorder="1" applyAlignment="1">
      <alignment vertical="top" wrapText="1"/>
    </xf>
    <xf numFmtId="0" fontId="13" fillId="0" borderId="0" xfId="0" applyNumberFormat="1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5" xfId="0" applyBorder="1" applyAlignment="1">
      <alignment vertical="center"/>
    </xf>
    <xf numFmtId="49" fontId="0" fillId="33" borderId="18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0" borderId="24" xfId="0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2" t="s">
        <v>38</v>
      </c>
    </row>
    <row r="2" spans="1:7" ht="57.75" customHeight="1">
      <c r="A2" s="196" t="s">
        <v>39</v>
      </c>
      <c r="B2" s="196"/>
      <c r="C2" s="196"/>
      <c r="D2" s="196"/>
      <c r="E2" s="196"/>
      <c r="F2" s="196"/>
      <c r="G2" s="196"/>
    </row>
  </sheetData>
  <sheetProtection password="DE09" sheet="1"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67"/>
  <sheetViews>
    <sheetView showGridLines="0" zoomScaleSheetLayoutView="75" zoomScalePageLayoutView="0" workbookViewId="0" topLeftCell="B1">
      <selection activeCell="D5" sqref="D5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3.00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67" t="s">
        <v>36</v>
      </c>
      <c r="B1" s="206" t="s">
        <v>41</v>
      </c>
      <c r="C1" s="207"/>
      <c r="D1" s="207"/>
      <c r="E1" s="207"/>
      <c r="F1" s="207"/>
      <c r="G1" s="207"/>
      <c r="H1" s="207"/>
      <c r="I1" s="207"/>
      <c r="J1" s="208"/>
    </row>
    <row r="2" spans="1:15" ht="36" customHeight="1">
      <c r="A2" s="3"/>
      <c r="B2" s="76" t="s">
        <v>22</v>
      </c>
      <c r="C2" s="77"/>
      <c r="D2" s="78" t="s">
        <v>49</v>
      </c>
      <c r="E2" s="215" t="s">
        <v>50</v>
      </c>
      <c r="F2" s="216"/>
      <c r="G2" s="216"/>
      <c r="H2" s="216"/>
      <c r="I2" s="216"/>
      <c r="J2" s="217"/>
      <c r="O2" s="2"/>
    </row>
    <row r="3" spans="1:10" ht="27" customHeight="1">
      <c r="A3" s="3"/>
      <c r="B3" s="79" t="s">
        <v>47</v>
      </c>
      <c r="C3" s="77"/>
      <c r="D3" s="80" t="s">
        <v>45</v>
      </c>
      <c r="E3" s="218" t="s">
        <v>46</v>
      </c>
      <c r="F3" s="219"/>
      <c r="G3" s="219"/>
      <c r="H3" s="219"/>
      <c r="I3" s="219"/>
      <c r="J3" s="220"/>
    </row>
    <row r="4" spans="1:10" ht="23.25" customHeight="1">
      <c r="A4" s="73">
        <v>308</v>
      </c>
      <c r="B4" s="81" t="s">
        <v>48</v>
      </c>
      <c r="C4" s="82"/>
      <c r="D4" s="83" t="s">
        <v>43</v>
      </c>
      <c r="E4" s="228" t="s">
        <v>44</v>
      </c>
      <c r="F4" s="229"/>
      <c r="G4" s="229"/>
      <c r="H4" s="229"/>
      <c r="I4" s="229"/>
      <c r="J4" s="230"/>
    </row>
    <row r="5" spans="1:10" ht="24" customHeight="1">
      <c r="A5" s="3"/>
      <c r="B5" s="41" t="s">
        <v>42</v>
      </c>
      <c r="C5" s="4"/>
      <c r="D5" s="84" t="s">
        <v>622</v>
      </c>
      <c r="E5" s="24"/>
      <c r="F5" s="24"/>
      <c r="G5" s="24"/>
      <c r="H5" s="26" t="s">
        <v>40</v>
      </c>
      <c r="I5" s="84" t="s">
        <v>624</v>
      </c>
      <c r="J5" s="10"/>
    </row>
    <row r="6" spans="1:10" ht="15.75" customHeight="1">
      <c r="A6" s="3"/>
      <c r="B6" s="36"/>
      <c r="C6" s="24"/>
      <c r="D6" s="84" t="s">
        <v>623</v>
      </c>
      <c r="E6" s="24"/>
      <c r="F6" s="24"/>
      <c r="G6" s="24"/>
      <c r="H6" s="26" t="s">
        <v>34</v>
      </c>
      <c r="I6" s="84" t="s">
        <v>625</v>
      </c>
      <c r="J6" s="10"/>
    </row>
    <row r="7" spans="1:10" ht="15.75" customHeight="1">
      <c r="A7" s="3"/>
      <c r="B7" s="37"/>
      <c r="C7" s="25"/>
      <c r="D7" s="74" t="s">
        <v>52</v>
      </c>
      <c r="E7" s="85" t="s">
        <v>51</v>
      </c>
      <c r="F7" s="30"/>
      <c r="G7" s="30"/>
      <c r="H7" s="31"/>
      <c r="I7" s="30"/>
      <c r="J7" s="45"/>
    </row>
    <row r="8" spans="1:10" ht="24" customHeight="1" hidden="1">
      <c r="A8" s="3"/>
      <c r="B8" s="41" t="s">
        <v>20</v>
      </c>
      <c r="C8" s="4"/>
      <c r="D8" s="75" t="s">
        <v>53</v>
      </c>
      <c r="E8" s="4"/>
      <c r="F8" s="4"/>
      <c r="G8" s="40"/>
      <c r="H8" s="26" t="s">
        <v>40</v>
      </c>
      <c r="I8" s="84" t="s">
        <v>57</v>
      </c>
      <c r="J8" s="10"/>
    </row>
    <row r="9" spans="1:10" ht="15.75" customHeight="1" hidden="1">
      <c r="A9" s="3"/>
      <c r="B9" s="3"/>
      <c r="C9" s="4"/>
      <c r="D9" s="75" t="s">
        <v>54</v>
      </c>
      <c r="E9" s="4"/>
      <c r="F9" s="4"/>
      <c r="G9" s="40"/>
      <c r="H9" s="26" t="s">
        <v>34</v>
      </c>
      <c r="I9" s="84" t="s">
        <v>58</v>
      </c>
      <c r="J9" s="10"/>
    </row>
    <row r="10" spans="1:10" ht="15.75" customHeight="1" hidden="1">
      <c r="A10" s="3"/>
      <c r="B10" s="46"/>
      <c r="C10" s="25"/>
      <c r="D10" s="87" t="s">
        <v>56</v>
      </c>
      <c r="E10" s="86" t="s">
        <v>55</v>
      </c>
      <c r="F10" s="49"/>
      <c r="G10" s="47"/>
      <c r="H10" s="47"/>
      <c r="I10" s="48"/>
      <c r="J10" s="45"/>
    </row>
    <row r="11" spans="1:10" ht="24" customHeight="1">
      <c r="A11" s="3"/>
      <c r="B11" s="41" t="s">
        <v>19</v>
      </c>
      <c r="C11" s="4"/>
      <c r="D11" s="222"/>
      <c r="E11" s="222"/>
      <c r="F11" s="222"/>
      <c r="G11" s="222"/>
      <c r="H11" s="26" t="s">
        <v>40</v>
      </c>
      <c r="I11" s="89"/>
      <c r="J11" s="10"/>
    </row>
    <row r="12" spans="1:10" ht="15.75" customHeight="1">
      <c r="A12" s="3"/>
      <c r="B12" s="36"/>
      <c r="C12" s="24"/>
      <c r="D12" s="227"/>
      <c r="E12" s="227"/>
      <c r="F12" s="227"/>
      <c r="G12" s="227"/>
      <c r="H12" s="26" t="s">
        <v>34</v>
      </c>
      <c r="I12" s="89"/>
      <c r="J12" s="10"/>
    </row>
    <row r="13" spans="1:10" ht="15.75" customHeight="1">
      <c r="A13" s="3"/>
      <c r="B13" s="37"/>
      <c r="C13" s="25"/>
      <c r="D13" s="88"/>
      <c r="E13" s="231"/>
      <c r="F13" s="232"/>
      <c r="G13" s="232"/>
      <c r="H13" s="27"/>
      <c r="I13" s="30"/>
      <c r="J13" s="45"/>
    </row>
    <row r="14" spans="1:10" ht="24" customHeight="1" hidden="1">
      <c r="A14" s="3"/>
      <c r="B14" s="60" t="s">
        <v>21</v>
      </c>
      <c r="C14" s="61"/>
      <c r="D14" s="62"/>
      <c r="E14" s="63"/>
      <c r="F14" s="63"/>
      <c r="G14" s="63"/>
      <c r="H14" s="64"/>
      <c r="I14" s="63"/>
      <c r="J14" s="65"/>
    </row>
    <row r="15" spans="1:10" ht="32.25" customHeight="1">
      <c r="A15" s="3"/>
      <c r="B15" s="46" t="s">
        <v>32</v>
      </c>
      <c r="C15" s="66"/>
      <c r="D15" s="47"/>
      <c r="E15" s="221"/>
      <c r="F15" s="221"/>
      <c r="G15" s="223"/>
      <c r="H15" s="223"/>
      <c r="I15" s="223" t="s">
        <v>29</v>
      </c>
      <c r="J15" s="224"/>
    </row>
    <row r="16" spans="1:10" ht="23.25" customHeight="1">
      <c r="A16" s="141" t="s">
        <v>24</v>
      </c>
      <c r="B16" s="51" t="s">
        <v>24</v>
      </c>
      <c r="C16" s="52"/>
      <c r="D16" s="53"/>
      <c r="E16" s="212"/>
      <c r="F16" s="213"/>
      <c r="G16" s="212"/>
      <c r="H16" s="213"/>
      <c r="I16" s="212">
        <f>SUMIF(F49:F63,A16,I49:I63)+SUMIF(F49:F63,"PSU",I49:I63)</f>
        <v>0</v>
      </c>
      <c r="J16" s="214"/>
    </row>
    <row r="17" spans="1:10" ht="23.25" customHeight="1">
      <c r="A17" s="141" t="s">
        <v>25</v>
      </c>
      <c r="B17" s="51" t="s">
        <v>25</v>
      </c>
      <c r="C17" s="52"/>
      <c r="D17" s="53"/>
      <c r="E17" s="212"/>
      <c r="F17" s="213"/>
      <c r="G17" s="212"/>
      <c r="H17" s="213"/>
      <c r="I17" s="212">
        <f>SUMIF(F49:F63,A17,I49:I63)</f>
        <v>0</v>
      </c>
      <c r="J17" s="214"/>
    </row>
    <row r="18" spans="1:10" ht="23.25" customHeight="1">
      <c r="A18" s="141" t="s">
        <v>26</v>
      </c>
      <c r="B18" s="51" t="s">
        <v>26</v>
      </c>
      <c r="C18" s="52"/>
      <c r="D18" s="53"/>
      <c r="E18" s="212"/>
      <c r="F18" s="213"/>
      <c r="G18" s="212"/>
      <c r="H18" s="213"/>
      <c r="I18" s="212">
        <f>SUMIF(F49:F63,A18,I49:I63)</f>
        <v>0</v>
      </c>
      <c r="J18" s="214"/>
    </row>
    <row r="19" spans="1:10" ht="23.25" customHeight="1">
      <c r="A19" s="141" t="s">
        <v>90</v>
      </c>
      <c r="B19" s="51" t="s">
        <v>27</v>
      </c>
      <c r="C19" s="52"/>
      <c r="D19" s="53"/>
      <c r="E19" s="212"/>
      <c r="F19" s="213"/>
      <c r="G19" s="212"/>
      <c r="H19" s="213"/>
      <c r="I19" s="212">
        <f>SUMIF(F49:F63,A19,I49:I63)</f>
        <v>0</v>
      </c>
      <c r="J19" s="214"/>
    </row>
    <row r="20" spans="1:10" ht="23.25" customHeight="1">
      <c r="A20" s="141" t="s">
        <v>91</v>
      </c>
      <c r="B20" s="51" t="s">
        <v>28</v>
      </c>
      <c r="C20" s="52"/>
      <c r="D20" s="53"/>
      <c r="E20" s="212"/>
      <c r="F20" s="213"/>
      <c r="G20" s="212"/>
      <c r="H20" s="213"/>
      <c r="I20" s="212">
        <f>SUMIF(F49:F63,A20,I49:I63)</f>
        <v>0</v>
      </c>
      <c r="J20" s="214"/>
    </row>
    <row r="21" spans="1:10" ht="23.25" customHeight="1">
      <c r="A21" s="3"/>
      <c r="B21" s="68" t="s">
        <v>29</v>
      </c>
      <c r="C21" s="69"/>
      <c r="D21" s="70"/>
      <c r="E21" s="225"/>
      <c r="F21" s="226"/>
      <c r="G21" s="225"/>
      <c r="H21" s="226"/>
      <c r="I21" s="225">
        <f>SUM(I16:J20)</f>
        <v>0</v>
      </c>
      <c r="J21" s="238"/>
    </row>
    <row r="22" spans="1:10" ht="33" customHeight="1">
      <c r="A22" s="3"/>
      <c r="B22" s="59" t="s">
        <v>33</v>
      </c>
      <c r="C22" s="52"/>
      <c r="D22" s="53"/>
      <c r="E22" s="58"/>
      <c r="F22" s="55"/>
      <c r="G22" s="44"/>
      <c r="H22" s="44"/>
      <c r="I22" s="44"/>
      <c r="J22" s="56"/>
    </row>
    <row r="23" spans="1:10" ht="23.25" customHeight="1">
      <c r="A23" s="3">
        <f>ZakladDPHSni*SazbaDPH1/100</f>
        <v>0</v>
      </c>
      <c r="B23" s="51" t="s">
        <v>12</v>
      </c>
      <c r="C23" s="52"/>
      <c r="D23" s="53"/>
      <c r="E23" s="54">
        <v>15</v>
      </c>
      <c r="F23" s="55" t="s">
        <v>0</v>
      </c>
      <c r="G23" s="236">
        <f>ZakladDPHSniVypocet</f>
        <v>0</v>
      </c>
      <c r="H23" s="237"/>
      <c r="I23" s="237"/>
      <c r="J23" s="56" t="str">
        <f aca="true" t="shared" si="0" ref="J23:J28">Mena</f>
        <v>CZK</v>
      </c>
    </row>
    <row r="24" spans="1:10" ht="23.25" customHeight="1">
      <c r="A24" s="3">
        <f>(A23-INT(A23))*100</f>
        <v>0</v>
      </c>
      <c r="B24" s="51" t="s">
        <v>13</v>
      </c>
      <c r="C24" s="52"/>
      <c r="D24" s="53"/>
      <c r="E24" s="54">
        <f>SazbaDPH1</f>
        <v>15</v>
      </c>
      <c r="F24" s="55" t="s">
        <v>0</v>
      </c>
      <c r="G24" s="234">
        <f>IF(A24&gt;50,ROUNDUP(A23,0),ROUNDDOWN(A23,0))</f>
        <v>0</v>
      </c>
      <c r="H24" s="235"/>
      <c r="I24" s="235"/>
      <c r="J24" s="56" t="str">
        <f t="shared" si="0"/>
        <v>CZK</v>
      </c>
    </row>
    <row r="25" spans="1:10" ht="23.25" customHeight="1">
      <c r="A25" s="3">
        <f>ZakladDPHZakl*SazbaDPH2/100</f>
        <v>0</v>
      </c>
      <c r="B25" s="51" t="s">
        <v>14</v>
      </c>
      <c r="C25" s="52"/>
      <c r="D25" s="53"/>
      <c r="E25" s="54">
        <v>21</v>
      </c>
      <c r="F25" s="55" t="s">
        <v>0</v>
      </c>
      <c r="G25" s="236">
        <f>ZakladDPHZaklVypocet</f>
        <v>0</v>
      </c>
      <c r="H25" s="237"/>
      <c r="I25" s="237"/>
      <c r="J25" s="56" t="str">
        <f t="shared" si="0"/>
        <v>CZK</v>
      </c>
    </row>
    <row r="26" spans="1:10" ht="23.25" customHeight="1">
      <c r="A26" s="3">
        <f>(A25-INT(A25))*100</f>
        <v>0</v>
      </c>
      <c r="B26" s="43" t="s">
        <v>15</v>
      </c>
      <c r="C26" s="21"/>
      <c r="D26" s="17"/>
      <c r="E26" s="38">
        <f>SazbaDPH2</f>
        <v>21</v>
      </c>
      <c r="F26" s="39" t="s">
        <v>0</v>
      </c>
      <c r="G26" s="209">
        <f>IF(A26&gt;50,ROUNDUP(A25,0),ROUNDDOWN(A25,0))</f>
        <v>0</v>
      </c>
      <c r="H26" s="210"/>
      <c r="I26" s="210"/>
      <c r="J26" s="50" t="str">
        <f t="shared" si="0"/>
        <v>CZK</v>
      </c>
    </row>
    <row r="27" spans="1:10" ht="23.25" customHeight="1" thickBot="1">
      <c r="A27" s="3">
        <f>ZakladDPHSni+DPHSni+ZakladDPHZakl+DPHZakl</f>
        <v>0</v>
      </c>
      <c r="B27" s="42" t="s">
        <v>4</v>
      </c>
      <c r="C27" s="19"/>
      <c r="D27" s="22"/>
      <c r="E27" s="19"/>
      <c r="F27" s="20"/>
      <c r="G27" s="211">
        <f>CenaCelkem-(ZakladDPHSni+DPHSni+ZakladDPHZakl+DPHZakl)</f>
        <v>0</v>
      </c>
      <c r="H27" s="211"/>
      <c r="I27" s="211"/>
      <c r="J27" s="57" t="str">
        <f t="shared" si="0"/>
        <v>CZK</v>
      </c>
    </row>
    <row r="28" spans="1:10" ht="27.75" customHeight="1" hidden="1" thickBot="1">
      <c r="A28" s="3"/>
      <c r="B28" s="118" t="s">
        <v>23</v>
      </c>
      <c r="C28" s="119"/>
      <c r="D28" s="119"/>
      <c r="E28" s="120"/>
      <c r="F28" s="121"/>
      <c r="G28" s="240">
        <f>ZakladDPHSniVypocet+ZakladDPHZaklVypocet</f>
        <v>0</v>
      </c>
      <c r="H28" s="240"/>
      <c r="I28" s="240"/>
      <c r="J28" s="122" t="str">
        <f t="shared" si="0"/>
        <v>CZK</v>
      </c>
    </row>
    <row r="29" spans="1:10" ht="27.75" customHeight="1" thickBot="1">
      <c r="A29" s="3">
        <f>(A27-INT(A27))*100</f>
        <v>0</v>
      </c>
      <c r="B29" s="118" t="s">
        <v>35</v>
      </c>
      <c r="C29" s="123"/>
      <c r="D29" s="123"/>
      <c r="E29" s="123"/>
      <c r="F29" s="123"/>
      <c r="G29" s="239">
        <f>IF(A29&gt;50,ROUNDUP(A27,0),ROUNDDOWN(A27,0))</f>
        <v>0</v>
      </c>
      <c r="H29" s="239"/>
      <c r="I29" s="239"/>
      <c r="J29" s="124" t="s">
        <v>61</v>
      </c>
    </row>
    <row r="30" spans="1:10" ht="12.75" customHeight="1">
      <c r="A30" s="3"/>
      <c r="B30" s="3"/>
      <c r="C30" s="4"/>
      <c r="D30" s="4"/>
      <c r="E30" s="4"/>
      <c r="F30" s="4"/>
      <c r="G30" s="40"/>
      <c r="H30" s="4"/>
      <c r="I30" s="40"/>
      <c r="J30" s="11"/>
    </row>
    <row r="31" spans="1:10" ht="30" customHeight="1">
      <c r="A31" s="3"/>
      <c r="B31" s="3"/>
      <c r="C31" s="4"/>
      <c r="D31" s="4"/>
      <c r="E31" s="4"/>
      <c r="F31" s="4"/>
      <c r="G31" s="40"/>
      <c r="H31" s="4"/>
      <c r="I31" s="40"/>
      <c r="J31" s="11"/>
    </row>
    <row r="32" spans="1:10" ht="18.75" customHeight="1">
      <c r="A32" s="3"/>
      <c r="B32" s="23"/>
      <c r="C32" s="18" t="s">
        <v>11</v>
      </c>
      <c r="D32" s="34"/>
      <c r="E32" s="34"/>
      <c r="F32" s="18" t="s">
        <v>10</v>
      </c>
      <c r="G32" s="34"/>
      <c r="H32" s="35"/>
      <c r="I32" s="34"/>
      <c r="J32" s="11"/>
    </row>
    <row r="33" spans="1:10" ht="47.25" customHeight="1">
      <c r="A33" s="3"/>
      <c r="B33" s="3"/>
      <c r="C33" s="4"/>
      <c r="D33" s="4"/>
      <c r="E33" s="4"/>
      <c r="F33" s="4"/>
      <c r="G33" s="40"/>
      <c r="H33" s="4"/>
      <c r="I33" s="40"/>
      <c r="J33" s="11"/>
    </row>
    <row r="34" spans="1:10" s="32" customFormat="1" ht="18.75" customHeight="1">
      <c r="A34" s="28"/>
      <c r="B34" s="28"/>
      <c r="C34" s="29"/>
      <c r="D34" s="241"/>
      <c r="E34" s="242"/>
      <c r="F34" s="29"/>
      <c r="G34" s="241"/>
      <c r="H34" s="242"/>
      <c r="I34" s="242"/>
      <c r="J34" s="33"/>
    </row>
    <row r="35" spans="1:10" ht="12.75" customHeight="1">
      <c r="A35" s="3"/>
      <c r="B35" s="3"/>
      <c r="C35" s="4"/>
      <c r="D35" s="233" t="s">
        <v>2</v>
      </c>
      <c r="E35" s="233"/>
      <c r="F35" s="4"/>
      <c r="G35" s="40"/>
      <c r="H35" s="12" t="s">
        <v>3</v>
      </c>
      <c r="I35" s="40"/>
      <c r="J35" s="11"/>
    </row>
    <row r="36" spans="1:10" ht="13.5" customHeight="1" thickBot="1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2:10" ht="27" customHeight="1" hidden="1">
      <c r="B37" s="95" t="s">
        <v>16</v>
      </c>
      <c r="C37" s="96"/>
      <c r="D37" s="96"/>
      <c r="E37" s="96"/>
      <c r="F37" s="97"/>
      <c r="G37" s="97"/>
      <c r="H37" s="97"/>
      <c r="I37" s="97"/>
      <c r="J37" s="96"/>
    </row>
    <row r="38" spans="1:10" ht="25.5" customHeight="1" hidden="1">
      <c r="A38" s="94" t="s">
        <v>37</v>
      </c>
      <c r="B38" s="98" t="s">
        <v>17</v>
      </c>
      <c r="C38" s="99" t="s">
        <v>5</v>
      </c>
      <c r="D38" s="100"/>
      <c r="E38" s="100"/>
      <c r="F38" s="101" t="str">
        <f>B23</f>
        <v>Základ pro sníženou DPH</v>
      </c>
      <c r="G38" s="101" t="str">
        <f>B25</f>
        <v>Základ pro základní DPH</v>
      </c>
      <c r="H38" s="102" t="s">
        <v>18</v>
      </c>
      <c r="I38" s="102" t="s">
        <v>1</v>
      </c>
      <c r="J38" s="103" t="s">
        <v>0</v>
      </c>
    </row>
    <row r="39" spans="1:10" ht="25.5" customHeight="1" hidden="1">
      <c r="A39" s="94">
        <v>1</v>
      </c>
      <c r="B39" s="104" t="s">
        <v>59</v>
      </c>
      <c r="C39" s="199"/>
      <c r="D39" s="200"/>
      <c r="E39" s="200"/>
      <c r="F39" s="105">
        <f>'01 1905.01.A0 Pol'!AE658</f>
        <v>0</v>
      </c>
      <c r="G39" s="106">
        <f>'01 1905.01.A0 Pol'!AF658</f>
        <v>0</v>
      </c>
      <c r="H39" s="107">
        <f>(F39*SazbaDPH1/100)+(G39*SazbaDPH2/100)</f>
        <v>0</v>
      </c>
      <c r="I39" s="107">
        <f>F39+G39+H39</f>
        <v>0</v>
      </c>
      <c r="J39" s="108">
        <f>IF(CenaCelkemVypocet=0,"",I39/CenaCelkemVypocet*100)</f>
      </c>
    </row>
    <row r="40" spans="1:10" ht="25.5" customHeight="1" hidden="1">
      <c r="A40" s="94">
        <v>2</v>
      </c>
      <c r="B40" s="109" t="s">
        <v>45</v>
      </c>
      <c r="C40" s="201" t="s">
        <v>46</v>
      </c>
      <c r="D40" s="202"/>
      <c r="E40" s="202"/>
      <c r="F40" s="110">
        <f>'01 1905.01.A0 Pol'!AE658</f>
        <v>0</v>
      </c>
      <c r="G40" s="111">
        <f>'01 1905.01.A0 Pol'!AF658</f>
        <v>0</v>
      </c>
      <c r="H40" s="111">
        <f>(F40*SazbaDPH1/100)+(G40*SazbaDPH2/100)</f>
        <v>0</v>
      </c>
      <c r="I40" s="111">
        <f>F40+G40+H40</f>
        <v>0</v>
      </c>
      <c r="J40" s="112">
        <f>IF(CenaCelkemVypocet=0,"",I40/CenaCelkemVypocet*100)</f>
      </c>
    </row>
    <row r="41" spans="1:10" ht="25.5" customHeight="1" hidden="1">
      <c r="A41" s="94">
        <v>3</v>
      </c>
      <c r="B41" s="113" t="s">
        <v>43</v>
      </c>
      <c r="C41" s="199" t="s">
        <v>44</v>
      </c>
      <c r="D41" s="200"/>
      <c r="E41" s="200"/>
      <c r="F41" s="114">
        <f>'01 1905.01.A0 Pol'!AE658</f>
        <v>0</v>
      </c>
      <c r="G41" s="107">
        <f>'01 1905.01.A0 Pol'!AF658</f>
        <v>0</v>
      </c>
      <c r="H41" s="107">
        <f>(F41*SazbaDPH1/100)+(G41*SazbaDPH2/100)</f>
        <v>0</v>
      </c>
      <c r="I41" s="107">
        <f>F41+G41+H41</f>
        <v>0</v>
      </c>
      <c r="J41" s="108">
        <f>IF(CenaCelkemVypocet=0,"",I41/CenaCelkemVypocet*100)</f>
      </c>
    </row>
    <row r="42" spans="1:10" ht="25.5" customHeight="1" hidden="1">
      <c r="A42" s="94"/>
      <c r="B42" s="203" t="s">
        <v>60</v>
      </c>
      <c r="C42" s="204"/>
      <c r="D42" s="204"/>
      <c r="E42" s="205"/>
      <c r="F42" s="115">
        <f>SUMIF(A39:A41,"=1",F39:F41)</f>
        <v>0</v>
      </c>
      <c r="G42" s="116">
        <f>SUMIF(A39:A41,"=1",G39:G41)</f>
        <v>0</v>
      </c>
      <c r="H42" s="116">
        <f>SUMIF(A39:A41,"=1",H39:H41)</f>
        <v>0</v>
      </c>
      <c r="I42" s="116">
        <f>SUMIF(A39:A41,"=1",I39:I41)</f>
        <v>0</v>
      </c>
      <c r="J42" s="117">
        <f>SUMIF(A39:A41,"=1",J39:J41)</f>
        <v>0</v>
      </c>
    </row>
    <row r="46" ht="15.75">
      <c r="B46" s="125" t="s">
        <v>62</v>
      </c>
    </row>
    <row r="48" spans="1:10" ht="25.5" customHeight="1">
      <c r="A48" s="126"/>
      <c r="B48" s="129" t="s">
        <v>17</v>
      </c>
      <c r="C48" s="129" t="s">
        <v>5</v>
      </c>
      <c r="D48" s="130"/>
      <c r="E48" s="130"/>
      <c r="F48" s="131" t="s">
        <v>63</v>
      </c>
      <c r="G48" s="131"/>
      <c r="H48" s="131"/>
      <c r="I48" s="131" t="s">
        <v>29</v>
      </c>
      <c r="J48" s="131" t="s">
        <v>0</v>
      </c>
    </row>
    <row r="49" spans="1:10" ht="25.5" customHeight="1">
      <c r="A49" s="127"/>
      <c r="B49" s="132" t="s">
        <v>64</v>
      </c>
      <c r="C49" s="197" t="s">
        <v>65</v>
      </c>
      <c r="D49" s="198"/>
      <c r="E49" s="198"/>
      <c r="F49" s="137" t="s">
        <v>24</v>
      </c>
      <c r="G49" s="138"/>
      <c r="H49" s="138"/>
      <c r="I49" s="138">
        <f>'01 1905.01.A0 Pol'!G8</f>
        <v>0</v>
      </c>
      <c r="J49" s="135">
        <f>IF(I64=0,"",I49/I64*100)</f>
      </c>
    </row>
    <row r="50" spans="1:10" ht="25.5" customHeight="1">
      <c r="A50" s="127"/>
      <c r="B50" s="132" t="s">
        <v>66</v>
      </c>
      <c r="C50" s="197" t="s">
        <v>67</v>
      </c>
      <c r="D50" s="198"/>
      <c r="E50" s="198"/>
      <c r="F50" s="137" t="s">
        <v>24</v>
      </c>
      <c r="G50" s="138"/>
      <c r="H50" s="138"/>
      <c r="I50" s="138">
        <f>'01 1905.01.A0 Pol'!G237</f>
        <v>0</v>
      </c>
      <c r="J50" s="135">
        <f>IF(I64=0,"",I50/I64*100)</f>
      </c>
    </row>
    <row r="51" spans="1:10" ht="25.5" customHeight="1">
      <c r="A51" s="127"/>
      <c r="B51" s="132" t="s">
        <v>68</v>
      </c>
      <c r="C51" s="197" t="s">
        <v>69</v>
      </c>
      <c r="D51" s="198"/>
      <c r="E51" s="198"/>
      <c r="F51" s="137" t="s">
        <v>24</v>
      </c>
      <c r="G51" s="138"/>
      <c r="H51" s="138"/>
      <c r="I51" s="138">
        <f>'01 1905.01.A0 Pol'!G284</f>
        <v>0</v>
      </c>
      <c r="J51" s="135">
        <f>IF(I64=0,"",I51/I64*100)</f>
      </c>
    </row>
    <row r="52" spans="1:10" ht="25.5" customHeight="1">
      <c r="A52" s="127"/>
      <c r="B52" s="132" t="s">
        <v>70</v>
      </c>
      <c r="C52" s="197" t="s">
        <v>71</v>
      </c>
      <c r="D52" s="198"/>
      <c r="E52" s="198"/>
      <c r="F52" s="137" t="s">
        <v>24</v>
      </c>
      <c r="G52" s="138"/>
      <c r="H52" s="138"/>
      <c r="I52" s="138">
        <f>'01 1905.01.A0 Pol'!G314</f>
        <v>0</v>
      </c>
      <c r="J52" s="135">
        <f>IF(I64=0,"",I52/I64*100)</f>
      </c>
    </row>
    <row r="53" spans="1:10" ht="25.5" customHeight="1">
      <c r="A53" s="127"/>
      <c r="B53" s="132" t="s">
        <v>72</v>
      </c>
      <c r="C53" s="197" t="s">
        <v>73</v>
      </c>
      <c r="D53" s="198"/>
      <c r="E53" s="198"/>
      <c r="F53" s="137" t="s">
        <v>24</v>
      </c>
      <c r="G53" s="138"/>
      <c r="H53" s="138"/>
      <c r="I53" s="138">
        <f>'01 1905.01.A0 Pol'!G356</f>
        <v>0</v>
      </c>
      <c r="J53" s="135">
        <f>IF(I64=0,"",I53/I64*100)</f>
      </c>
    </row>
    <row r="54" spans="1:10" ht="25.5" customHeight="1">
      <c r="A54" s="127"/>
      <c r="B54" s="132" t="s">
        <v>74</v>
      </c>
      <c r="C54" s="197" t="s">
        <v>75</v>
      </c>
      <c r="D54" s="198"/>
      <c r="E54" s="198"/>
      <c r="F54" s="137" t="s">
        <v>24</v>
      </c>
      <c r="G54" s="138"/>
      <c r="H54" s="138"/>
      <c r="I54" s="138">
        <f>'01 1905.01.A0 Pol'!G370</f>
        <v>0</v>
      </c>
      <c r="J54" s="135">
        <f>IF(I64=0,"",I54/I64*100)</f>
      </c>
    </row>
    <row r="55" spans="1:10" ht="25.5" customHeight="1">
      <c r="A55" s="127"/>
      <c r="B55" s="132" t="s">
        <v>76</v>
      </c>
      <c r="C55" s="197" t="s">
        <v>77</v>
      </c>
      <c r="D55" s="198"/>
      <c r="E55" s="198"/>
      <c r="F55" s="137" t="s">
        <v>24</v>
      </c>
      <c r="G55" s="138"/>
      <c r="H55" s="138"/>
      <c r="I55" s="138">
        <f>'01 1905.01.A0 Pol'!G389</f>
        <v>0</v>
      </c>
      <c r="J55" s="135">
        <f>IF(I64=0,"",I55/I64*100)</f>
      </c>
    </row>
    <row r="56" spans="1:10" ht="25.5" customHeight="1">
      <c r="A56" s="127"/>
      <c r="B56" s="132" t="s">
        <v>78</v>
      </c>
      <c r="C56" s="197" t="s">
        <v>79</v>
      </c>
      <c r="D56" s="198"/>
      <c r="E56" s="198"/>
      <c r="F56" s="137" t="s">
        <v>24</v>
      </c>
      <c r="G56" s="138"/>
      <c r="H56" s="138"/>
      <c r="I56" s="138">
        <f>'01 1905.01.A0 Pol'!G434</f>
        <v>0</v>
      </c>
      <c r="J56" s="135">
        <f>IF(I64=0,"",I56/I64*100)</f>
      </c>
    </row>
    <row r="57" spans="1:10" ht="25.5" customHeight="1">
      <c r="A57" s="127"/>
      <c r="B57" s="132" t="s">
        <v>80</v>
      </c>
      <c r="C57" s="197" t="s">
        <v>81</v>
      </c>
      <c r="D57" s="198"/>
      <c r="E57" s="198"/>
      <c r="F57" s="137" t="s">
        <v>24</v>
      </c>
      <c r="G57" s="138"/>
      <c r="H57" s="138"/>
      <c r="I57" s="138">
        <f>'01 1905.01.A0 Pol'!G441</f>
        <v>0</v>
      </c>
      <c r="J57" s="135">
        <f>IF(I64=0,"",I57/I64*100)</f>
      </c>
    </row>
    <row r="58" spans="1:10" ht="25.5" customHeight="1">
      <c r="A58" s="127"/>
      <c r="B58" s="132" t="s">
        <v>82</v>
      </c>
      <c r="C58" s="197" t="s">
        <v>83</v>
      </c>
      <c r="D58" s="198"/>
      <c r="E58" s="198"/>
      <c r="F58" s="137" t="s">
        <v>25</v>
      </c>
      <c r="G58" s="138"/>
      <c r="H58" s="138"/>
      <c r="I58" s="138">
        <f>'01 1905.01.A0 Pol'!G449</f>
        <v>0</v>
      </c>
      <c r="J58" s="135">
        <f>IF(I64=0,"",I58/I64*100)</f>
      </c>
    </row>
    <row r="59" spans="1:10" ht="25.5" customHeight="1">
      <c r="A59" s="127"/>
      <c r="B59" s="132" t="s">
        <v>84</v>
      </c>
      <c r="C59" s="197" t="s">
        <v>85</v>
      </c>
      <c r="D59" s="198"/>
      <c r="E59" s="198"/>
      <c r="F59" s="137" t="s">
        <v>25</v>
      </c>
      <c r="G59" s="138"/>
      <c r="H59" s="138"/>
      <c r="I59" s="138">
        <f>'01 1905.01.A0 Pol'!G459</f>
        <v>0</v>
      </c>
      <c r="J59" s="135">
        <f>IF(I64=0,"",I59/I64*100)</f>
      </c>
    </row>
    <row r="60" spans="1:10" ht="25.5" customHeight="1">
      <c r="A60" s="127"/>
      <c r="B60" s="132" t="s">
        <v>86</v>
      </c>
      <c r="C60" s="197" t="s">
        <v>87</v>
      </c>
      <c r="D60" s="198"/>
      <c r="E60" s="198"/>
      <c r="F60" s="137" t="s">
        <v>25</v>
      </c>
      <c r="G60" s="138"/>
      <c r="H60" s="138"/>
      <c r="I60" s="138">
        <f>'01 1905.01.A0 Pol'!G539</f>
        <v>0</v>
      </c>
      <c r="J60" s="135">
        <f>IF(I64=0,"",I60/I64*100)</f>
      </c>
    </row>
    <row r="61" spans="1:10" ht="25.5" customHeight="1">
      <c r="A61" s="127"/>
      <c r="B61" s="132" t="s">
        <v>88</v>
      </c>
      <c r="C61" s="197" t="s">
        <v>89</v>
      </c>
      <c r="D61" s="198"/>
      <c r="E61" s="198"/>
      <c r="F61" s="137" t="s">
        <v>25</v>
      </c>
      <c r="G61" s="138"/>
      <c r="H61" s="138"/>
      <c r="I61" s="138">
        <f>'01 1905.01.A0 Pol'!G574</f>
        <v>0</v>
      </c>
      <c r="J61" s="135">
        <f>IF(I64=0,"",I61/I64*100)</f>
      </c>
    </row>
    <row r="62" spans="1:10" ht="25.5" customHeight="1">
      <c r="A62" s="127"/>
      <c r="B62" s="132" t="s">
        <v>90</v>
      </c>
      <c r="C62" s="197" t="s">
        <v>27</v>
      </c>
      <c r="D62" s="198"/>
      <c r="E62" s="198"/>
      <c r="F62" s="137" t="s">
        <v>90</v>
      </c>
      <c r="G62" s="138"/>
      <c r="H62" s="138"/>
      <c r="I62" s="138">
        <f>'01 1905.01.A0 Pol'!G603</f>
        <v>0</v>
      </c>
      <c r="J62" s="135">
        <f>IF(I64=0,"",I62/I64*100)</f>
      </c>
    </row>
    <row r="63" spans="1:10" ht="25.5" customHeight="1">
      <c r="A63" s="127"/>
      <c r="B63" s="132" t="s">
        <v>91</v>
      </c>
      <c r="C63" s="197" t="s">
        <v>28</v>
      </c>
      <c r="D63" s="198"/>
      <c r="E63" s="198"/>
      <c r="F63" s="137" t="s">
        <v>91</v>
      </c>
      <c r="G63" s="138"/>
      <c r="H63" s="138"/>
      <c r="I63" s="138">
        <f>'01 1905.01.A0 Pol'!G629</f>
        <v>0</v>
      </c>
      <c r="J63" s="135">
        <f>IF(I64=0,"",I63/I64*100)</f>
      </c>
    </row>
    <row r="64" spans="1:10" ht="25.5" customHeight="1">
      <c r="A64" s="128"/>
      <c r="B64" s="133" t="s">
        <v>1</v>
      </c>
      <c r="C64" s="133"/>
      <c r="D64" s="134"/>
      <c r="E64" s="134"/>
      <c r="F64" s="139"/>
      <c r="G64" s="140"/>
      <c r="H64" s="140"/>
      <c r="I64" s="140">
        <f>SUM(I49:I63)</f>
        <v>0</v>
      </c>
      <c r="J64" s="136">
        <f>SUM(J49:J63)</f>
        <v>0</v>
      </c>
    </row>
    <row r="65" spans="6:10" ht="12.75">
      <c r="F65" s="92"/>
      <c r="G65" s="91"/>
      <c r="H65" s="92"/>
      <c r="I65" s="91"/>
      <c r="J65" s="93"/>
    </row>
    <row r="66" spans="6:10" ht="12.75">
      <c r="F66" s="92"/>
      <c r="G66" s="91"/>
      <c r="H66" s="92"/>
      <c r="I66" s="91"/>
      <c r="J66" s="93"/>
    </row>
    <row r="67" spans="6:10" ht="12.75">
      <c r="F67" s="92"/>
      <c r="G67" s="91"/>
      <c r="H67" s="92"/>
      <c r="I67" s="91"/>
      <c r="J67" s="93"/>
    </row>
  </sheetData>
  <sheetProtection password="DE09" sheet="1"/>
  <mergeCells count="57">
    <mergeCell ref="D34:E34"/>
    <mergeCell ref="G34:I34"/>
    <mergeCell ref="G19:H19"/>
    <mergeCell ref="G20:H20"/>
    <mergeCell ref="G29:I29"/>
    <mergeCell ref="G25:I25"/>
    <mergeCell ref="I19:J19"/>
    <mergeCell ref="G28:I28"/>
    <mergeCell ref="E4:J4"/>
    <mergeCell ref="G16:H16"/>
    <mergeCell ref="G17:H17"/>
    <mergeCell ref="E16:F16"/>
    <mergeCell ref="E13:G13"/>
    <mergeCell ref="D35:E35"/>
    <mergeCell ref="G24:I24"/>
    <mergeCell ref="G23:I23"/>
    <mergeCell ref="E19:F19"/>
    <mergeCell ref="E20:F20"/>
    <mergeCell ref="D11:G11"/>
    <mergeCell ref="G15:H15"/>
    <mergeCell ref="I15:J15"/>
    <mergeCell ref="I16:J16"/>
    <mergeCell ref="E21:F21"/>
    <mergeCell ref="G21:H21"/>
    <mergeCell ref="E17:F17"/>
    <mergeCell ref="D12:G12"/>
    <mergeCell ref="I20:J20"/>
    <mergeCell ref="I21:J21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C50:E50"/>
    <mergeCell ref="C51:E51"/>
    <mergeCell ref="C52:E52"/>
    <mergeCell ref="C53:E53"/>
    <mergeCell ref="C54:E54"/>
    <mergeCell ref="C39:E39"/>
    <mergeCell ref="C40:E40"/>
    <mergeCell ref="C41:E41"/>
    <mergeCell ref="B42:E42"/>
    <mergeCell ref="C49:E49"/>
    <mergeCell ref="C60:E60"/>
    <mergeCell ref="C61:E61"/>
    <mergeCell ref="C62:E62"/>
    <mergeCell ref="C63:E63"/>
    <mergeCell ref="C55:E55"/>
    <mergeCell ref="C56:E56"/>
    <mergeCell ref="C57:E57"/>
    <mergeCell ref="C58:E58"/>
    <mergeCell ref="C59:E59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00390625" defaultRowHeight="12.75"/>
  <cols>
    <col min="1" max="1" width="4.25390625" style="5" customWidth="1"/>
    <col min="2" max="2" width="14.375" style="5" customWidth="1"/>
    <col min="3" max="3" width="38.25390625" style="9" customWidth="1"/>
    <col min="4" max="4" width="4.625" style="5" customWidth="1"/>
    <col min="5" max="5" width="10.625" style="5" customWidth="1"/>
    <col min="6" max="6" width="9.875" style="5" customWidth="1"/>
    <col min="7" max="7" width="12.75390625" style="5" customWidth="1"/>
    <col min="8" max="16384" width="9.125" style="5" customWidth="1"/>
  </cols>
  <sheetData>
    <row r="1" spans="1:7" ht="15.75">
      <c r="A1" s="243" t="s">
        <v>6</v>
      </c>
      <c r="B1" s="243"/>
      <c r="C1" s="244"/>
      <c r="D1" s="243"/>
      <c r="E1" s="243"/>
      <c r="F1" s="243"/>
      <c r="G1" s="243"/>
    </row>
    <row r="2" spans="1:7" ht="24.75" customHeight="1">
      <c r="A2" s="72" t="s">
        <v>7</v>
      </c>
      <c r="B2" s="71"/>
      <c r="C2" s="245"/>
      <c r="D2" s="245"/>
      <c r="E2" s="245"/>
      <c r="F2" s="245"/>
      <c r="G2" s="246"/>
    </row>
    <row r="3" spans="1:7" ht="24.75" customHeight="1">
      <c r="A3" s="72" t="s">
        <v>8</v>
      </c>
      <c r="B3" s="71"/>
      <c r="C3" s="245"/>
      <c r="D3" s="245"/>
      <c r="E3" s="245"/>
      <c r="F3" s="245"/>
      <c r="G3" s="246"/>
    </row>
    <row r="4" spans="1:7" ht="24.75" customHeight="1">
      <c r="A4" s="72" t="s">
        <v>9</v>
      </c>
      <c r="B4" s="71"/>
      <c r="C4" s="245"/>
      <c r="D4" s="245"/>
      <c r="E4" s="245"/>
      <c r="F4" s="245"/>
      <c r="G4" s="246"/>
    </row>
    <row r="5" spans="2:4" ht="12.75">
      <c r="B5" s="6"/>
      <c r="C5" s="7"/>
      <c r="D5" s="8"/>
    </row>
  </sheetData>
  <sheetProtection password="DE09" sheet="1"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tabSelected="1" zoomScalePageLayoutView="0" workbookViewId="0" topLeftCell="A1">
      <pane ySplit="7" topLeftCell="A533" activePane="bottomLeft" state="frozen"/>
      <selection pane="topLeft" activeCell="A1" sqref="A1"/>
      <selection pane="bottomLeft" activeCell="F540" sqref="F540"/>
    </sheetView>
  </sheetViews>
  <sheetFormatPr defaultColWidth="9.00390625" defaultRowHeight="12.75" outlineLevelRow="1"/>
  <cols>
    <col min="1" max="1" width="3.375" style="0" customWidth="1"/>
    <col min="2" max="2" width="12.625" style="90" customWidth="1"/>
    <col min="3" max="3" width="63.25390625" style="90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7" width="0" style="0" hidden="1" customWidth="1"/>
    <col min="18" max="18" width="6.875" style="0" customWidth="1"/>
    <col min="20" max="23" width="0" style="0" hidden="1" customWidth="1"/>
    <col min="29" max="29" width="0" style="0" hidden="1" customWidth="1"/>
    <col min="31" max="41" width="0" style="0" hidden="1" customWidth="1"/>
    <col min="53" max="53" width="98.75390625" style="0" customWidth="1"/>
  </cols>
  <sheetData>
    <row r="1" spans="1:33" ht="15.75" customHeight="1">
      <c r="A1" s="259" t="s">
        <v>92</v>
      </c>
      <c r="B1" s="259"/>
      <c r="C1" s="259"/>
      <c r="D1" s="259"/>
      <c r="E1" s="259"/>
      <c r="F1" s="259"/>
      <c r="G1" s="259"/>
      <c r="AG1" t="s">
        <v>93</v>
      </c>
    </row>
    <row r="2" spans="1:33" ht="24.75" customHeight="1">
      <c r="A2" s="143" t="s">
        <v>7</v>
      </c>
      <c r="B2" s="71" t="s">
        <v>49</v>
      </c>
      <c r="C2" s="260" t="s">
        <v>50</v>
      </c>
      <c r="D2" s="261"/>
      <c r="E2" s="261"/>
      <c r="F2" s="261"/>
      <c r="G2" s="262"/>
      <c r="AG2" t="s">
        <v>94</v>
      </c>
    </row>
    <row r="3" spans="1:33" ht="24.75" customHeight="1">
      <c r="A3" s="143" t="s">
        <v>8</v>
      </c>
      <c r="B3" s="71" t="s">
        <v>45</v>
      </c>
      <c r="C3" s="260" t="s">
        <v>46</v>
      </c>
      <c r="D3" s="261"/>
      <c r="E3" s="261"/>
      <c r="F3" s="261"/>
      <c r="G3" s="262"/>
      <c r="AC3" s="90" t="s">
        <v>94</v>
      </c>
      <c r="AG3" t="s">
        <v>95</v>
      </c>
    </row>
    <row r="4" spans="1:33" ht="24.75" customHeight="1">
      <c r="A4" s="144" t="s">
        <v>9</v>
      </c>
      <c r="B4" s="145" t="s">
        <v>43</v>
      </c>
      <c r="C4" s="263" t="s">
        <v>44</v>
      </c>
      <c r="D4" s="264"/>
      <c r="E4" s="264"/>
      <c r="F4" s="264"/>
      <c r="G4" s="265"/>
      <c r="AG4" t="s">
        <v>96</v>
      </c>
    </row>
    <row r="5" ht="12.75">
      <c r="D5" s="142"/>
    </row>
    <row r="6" spans="1:23" ht="306">
      <c r="A6" s="147" t="s">
        <v>97</v>
      </c>
      <c r="B6" s="149" t="s">
        <v>98</v>
      </c>
      <c r="C6" s="149" t="s">
        <v>99</v>
      </c>
      <c r="D6" s="148" t="s">
        <v>100</v>
      </c>
      <c r="E6" s="147" t="s">
        <v>101</v>
      </c>
      <c r="F6" s="146" t="s">
        <v>102</v>
      </c>
      <c r="G6" s="147" t="s">
        <v>29</v>
      </c>
      <c r="H6" s="150" t="s">
        <v>30</v>
      </c>
      <c r="I6" s="150" t="s">
        <v>103</v>
      </c>
      <c r="J6" s="150" t="s">
        <v>31</v>
      </c>
      <c r="K6" s="150" t="s">
        <v>104</v>
      </c>
      <c r="L6" s="150" t="s">
        <v>105</v>
      </c>
      <c r="M6" s="150" t="s">
        <v>106</v>
      </c>
      <c r="N6" s="150" t="s">
        <v>107</v>
      </c>
      <c r="O6" s="150" t="s">
        <v>108</v>
      </c>
      <c r="P6" s="150" t="s">
        <v>109</v>
      </c>
      <c r="Q6" s="150" t="s">
        <v>110</v>
      </c>
      <c r="R6" s="150" t="s">
        <v>111</v>
      </c>
      <c r="S6" s="150" t="s">
        <v>112</v>
      </c>
      <c r="T6" s="150" t="s">
        <v>113</v>
      </c>
      <c r="U6" s="150" t="s">
        <v>114</v>
      </c>
      <c r="V6" s="150" t="s">
        <v>115</v>
      </c>
      <c r="W6" s="150" t="s">
        <v>116</v>
      </c>
    </row>
    <row r="7" spans="1:23" ht="12.75" hidden="1">
      <c r="A7" s="5"/>
      <c r="B7" s="6"/>
      <c r="C7" s="6"/>
      <c r="D7" s="8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</row>
    <row r="8" spans="1:33" ht="12.75">
      <c r="A8" s="170" t="s">
        <v>117</v>
      </c>
      <c r="B8" s="171" t="s">
        <v>64</v>
      </c>
      <c r="C8" s="186" t="s">
        <v>65</v>
      </c>
      <c r="D8" s="172"/>
      <c r="E8" s="173"/>
      <c r="F8" s="174"/>
      <c r="G8" s="174">
        <f>SUMIF(AG9:AG236,"&lt;&gt;NOR",G9:G236)</f>
        <v>0</v>
      </c>
      <c r="H8" s="174"/>
      <c r="I8" s="174">
        <f>SUM(I9:I236)</f>
        <v>0</v>
      </c>
      <c r="J8" s="174"/>
      <c r="K8" s="174">
        <f>SUM(K9:K236)</f>
        <v>0</v>
      </c>
      <c r="L8" s="174"/>
      <c r="M8" s="174">
        <f>SUM(M9:M236)</f>
        <v>0</v>
      </c>
      <c r="N8" s="174"/>
      <c r="O8" s="174">
        <f>SUM(O9:O236)</f>
        <v>0</v>
      </c>
      <c r="P8" s="174"/>
      <c r="Q8" s="174">
        <f>SUM(Q9:Q236)</f>
        <v>0</v>
      </c>
      <c r="R8" s="174"/>
      <c r="S8" s="174"/>
      <c r="T8" s="175"/>
      <c r="U8" s="169"/>
      <c r="V8" s="169">
        <f>SUM(V9:V236)</f>
        <v>98.29</v>
      </c>
      <c r="W8" s="169"/>
      <c r="AG8" t="s">
        <v>118</v>
      </c>
    </row>
    <row r="9" spans="1:60" ht="22.5" outlineLevel="1">
      <c r="A9" s="176">
        <v>1</v>
      </c>
      <c r="B9" s="177" t="s">
        <v>119</v>
      </c>
      <c r="C9" s="187" t="s">
        <v>120</v>
      </c>
      <c r="D9" s="178" t="s">
        <v>121</v>
      </c>
      <c r="E9" s="179">
        <v>3</v>
      </c>
      <c r="F9" s="180"/>
      <c r="G9" s="181">
        <f>ROUND(E9*F9,2)</f>
        <v>0</v>
      </c>
      <c r="H9" s="180"/>
      <c r="I9" s="181">
        <f>ROUND(E9*H9,2)</f>
        <v>0</v>
      </c>
      <c r="J9" s="180"/>
      <c r="K9" s="181">
        <f>ROUND(E9*J9,2)</f>
        <v>0</v>
      </c>
      <c r="L9" s="181">
        <v>21</v>
      </c>
      <c r="M9" s="181">
        <f>G9*(1+L9/100)</f>
        <v>0</v>
      </c>
      <c r="N9" s="181">
        <v>0</v>
      </c>
      <c r="O9" s="181">
        <f>ROUND(E9*N9,2)</f>
        <v>0</v>
      </c>
      <c r="P9" s="181">
        <v>0</v>
      </c>
      <c r="Q9" s="181">
        <f>ROUND(E9*P9,2)</f>
        <v>0</v>
      </c>
      <c r="R9" s="181" t="s">
        <v>122</v>
      </c>
      <c r="S9" s="181" t="s">
        <v>123</v>
      </c>
      <c r="T9" s="182" t="s">
        <v>123</v>
      </c>
      <c r="U9" s="161">
        <v>0.49000000000000005</v>
      </c>
      <c r="V9" s="161">
        <f>ROUND(E9*U9,2)</f>
        <v>1.47</v>
      </c>
      <c r="W9" s="161"/>
      <c r="X9" s="151"/>
      <c r="Y9" s="151"/>
      <c r="Z9" s="151"/>
      <c r="AA9" s="151"/>
      <c r="AB9" s="151"/>
      <c r="AC9" s="151"/>
      <c r="AD9" s="151"/>
      <c r="AE9" s="151"/>
      <c r="AF9" s="151"/>
      <c r="AG9" s="151" t="s">
        <v>124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ht="22.5" outlineLevel="1">
      <c r="A10" s="158"/>
      <c r="B10" s="159"/>
      <c r="C10" s="255" t="s">
        <v>125</v>
      </c>
      <c r="D10" s="256"/>
      <c r="E10" s="256"/>
      <c r="F10" s="256"/>
      <c r="G10" s="256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51"/>
      <c r="Y10" s="151"/>
      <c r="Z10" s="151"/>
      <c r="AA10" s="151"/>
      <c r="AB10" s="151"/>
      <c r="AC10" s="151"/>
      <c r="AD10" s="151"/>
      <c r="AE10" s="151"/>
      <c r="AF10" s="151"/>
      <c r="AG10" s="151" t="s">
        <v>126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83" t="str">
        <f>C10</f>
        <v>s odřezáním kmene a odvětvením, včetně případného odklizení kmene a větví na oddělené hromady na vzdálenost do 50 m nebo s naložením na dopravní prostředek,</v>
      </c>
      <c r="BB10" s="151"/>
      <c r="BC10" s="151"/>
      <c r="BD10" s="151"/>
      <c r="BE10" s="151"/>
      <c r="BF10" s="151"/>
      <c r="BG10" s="151"/>
      <c r="BH10" s="151"/>
    </row>
    <row r="11" spans="1:60" ht="12.75" outlineLevel="1">
      <c r="A11" s="158"/>
      <c r="B11" s="159"/>
      <c r="C11" s="247"/>
      <c r="D11" s="248"/>
      <c r="E11" s="248"/>
      <c r="F11" s="248"/>
      <c r="G11" s="248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51"/>
      <c r="Y11" s="151"/>
      <c r="Z11" s="151"/>
      <c r="AA11" s="151"/>
      <c r="AB11" s="151"/>
      <c r="AC11" s="151"/>
      <c r="AD11" s="151"/>
      <c r="AE11" s="151"/>
      <c r="AF11" s="151"/>
      <c r="AG11" s="151" t="s">
        <v>127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ht="22.5" outlineLevel="1">
      <c r="A12" s="176">
        <v>2</v>
      </c>
      <c r="B12" s="177" t="s">
        <v>128</v>
      </c>
      <c r="C12" s="187" t="s">
        <v>129</v>
      </c>
      <c r="D12" s="178" t="s">
        <v>121</v>
      </c>
      <c r="E12" s="179">
        <v>3</v>
      </c>
      <c r="F12" s="180"/>
      <c r="G12" s="181">
        <f>ROUND(E12*F12,2)</f>
        <v>0</v>
      </c>
      <c r="H12" s="180"/>
      <c r="I12" s="181">
        <f>ROUND(E12*H12,2)</f>
        <v>0</v>
      </c>
      <c r="J12" s="180"/>
      <c r="K12" s="181">
        <f>ROUND(E12*J12,2)</f>
        <v>0</v>
      </c>
      <c r="L12" s="181">
        <v>21</v>
      </c>
      <c r="M12" s="181">
        <f>G12*(1+L12/100)</f>
        <v>0</v>
      </c>
      <c r="N12" s="181">
        <v>5E-05</v>
      </c>
      <c r="O12" s="181">
        <f>ROUND(E12*N12,2)</f>
        <v>0</v>
      </c>
      <c r="P12" s="181">
        <v>0</v>
      </c>
      <c r="Q12" s="181">
        <f>ROUND(E12*P12,2)</f>
        <v>0</v>
      </c>
      <c r="R12" s="181" t="s">
        <v>122</v>
      </c>
      <c r="S12" s="181" t="s">
        <v>123</v>
      </c>
      <c r="T12" s="182" t="s">
        <v>123</v>
      </c>
      <c r="U12" s="161">
        <v>0.659</v>
      </c>
      <c r="V12" s="161">
        <f>ROUND(E12*U12,2)</f>
        <v>1.98</v>
      </c>
      <c r="W12" s="161"/>
      <c r="X12" s="151"/>
      <c r="Y12" s="151"/>
      <c r="Z12" s="151"/>
      <c r="AA12" s="151"/>
      <c r="AB12" s="151"/>
      <c r="AC12" s="151"/>
      <c r="AD12" s="151"/>
      <c r="AE12" s="151"/>
      <c r="AF12" s="151"/>
      <c r="AG12" s="151" t="s">
        <v>124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ht="22.5" outlineLevel="1">
      <c r="A13" s="158"/>
      <c r="B13" s="159"/>
      <c r="C13" s="255" t="s">
        <v>130</v>
      </c>
      <c r="D13" s="256"/>
      <c r="E13" s="256"/>
      <c r="F13" s="256"/>
      <c r="G13" s="256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51"/>
      <c r="Y13" s="151"/>
      <c r="Z13" s="151"/>
      <c r="AA13" s="151"/>
      <c r="AB13" s="151"/>
      <c r="AC13" s="151"/>
      <c r="AD13" s="151"/>
      <c r="AE13" s="151"/>
      <c r="AF13" s="151"/>
      <c r="AG13" s="151" t="s">
        <v>126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83" t="str">
        <f>C13</f>
        <v>s jejich vykopáním nebo vytrháním, s přesekáním kořenů a s případným nutným přemístěním pařezů na hromady do vzdálenosti do 50 m nebo s naložením na dopravní prostředek,</v>
      </c>
      <c r="BB13" s="151"/>
      <c r="BC13" s="151"/>
      <c r="BD13" s="151"/>
      <c r="BE13" s="151"/>
      <c r="BF13" s="151"/>
      <c r="BG13" s="151"/>
      <c r="BH13" s="151"/>
    </row>
    <row r="14" spans="1:60" ht="12.75" outlineLevel="1">
      <c r="A14" s="158"/>
      <c r="B14" s="159"/>
      <c r="C14" s="247"/>
      <c r="D14" s="248"/>
      <c r="E14" s="248"/>
      <c r="F14" s="248"/>
      <c r="G14" s="248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51"/>
      <c r="Y14" s="151"/>
      <c r="Z14" s="151"/>
      <c r="AA14" s="151"/>
      <c r="AB14" s="151"/>
      <c r="AC14" s="151"/>
      <c r="AD14" s="151"/>
      <c r="AE14" s="151"/>
      <c r="AF14" s="151"/>
      <c r="AG14" s="151" t="s">
        <v>127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ht="12.75" outlineLevel="1">
      <c r="A15" s="176">
        <v>3</v>
      </c>
      <c r="B15" s="177" t="s">
        <v>131</v>
      </c>
      <c r="C15" s="187" t="s">
        <v>132</v>
      </c>
      <c r="D15" s="178" t="s">
        <v>133</v>
      </c>
      <c r="E15" s="179">
        <v>51.082</v>
      </c>
      <c r="F15" s="180"/>
      <c r="G15" s="181">
        <f>ROUND(E15*F15,2)</f>
        <v>0</v>
      </c>
      <c r="H15" s="180"/>
      <c r="I15" s="181">
        <f>ROUND(E15*H15,2)</f>
        <v>0</v>
      </c>
      <c r="J15" s="180"/>
      <c r="K15" s="181">
        <f>ROUND(E15*J15,2)</f>
        <v>0</v>
      </c>
      <c r="L15" s="181">
        <v>21</v>
      </c>
      <c r="M15" s="181">
        <f>G15*(1+L15/100)</f>
        <v>0</v>
      </c>
      <c r="N15" s="181">
        <v>0</v>
      </c>
      <c r="O15" s="181">
        <f>ROUND(E15*N15,2)</f>
        <v>0</v>
      </c>
      <c r="P15" s="181">
        <v>0</v>
      </c>
      <c r="Q15" s="181">
        <f>ROUND(E15*P15,2)</f>
        <v>0</v>
      </c>
      <c r="R15" s="181" t="s">
        <v>122</v>
      </c>
      <c r="S15" s="181" t="s">
        <v>123</v>
      </c>
      <c r="T15" s="182" t="s">
        <v>123</v>
      </c>
      <c r="U15" s="161">
        <v>0.097</v>
      </c>
      <c r="V15" s="161">
        <f>ROUND(E15*U15,2)</f>
        <v>4.95</v>
      </c>
      <c r="W15" s="161"/>
      <c r="X15" s="151"/>
      <c r="Y15" s="151"/>
      <c r="Z15" s="151"/>
      <c r="AA15" s="151"/>
      <c r="AB15" s="151"/>
      <c r="AC15" s="151"/>
      <c r="AD15" s="151"/>
      <c r="AE15" s="151"/>
      <c r="AF15" s="151"/>
      <c r="AG15" s="151" t="s">
        <v>124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ht="12.75" outlineLevel="1">
      <c r="A16" s="158"/>
      <c r="B16" s="159"/>
      <c r="C16" s="255" t="s">
        <v>134</v>
      </c>
      <c r="D16" s="256"/>
      <c r="E16" s="256"/>
      <c r="F16" s="256"/>
      <c r="G16" s="256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51"/>
      <c r="Y16" s="151"/>
      <c r="Z16" s="151"/>
      <c r="AA16" s="151"/>
      <c r="AB16" s="151"/>
      <c r="AC16" s="151"/>
      <c r="AD16" s="151"/>
      <c r="AE16" s="151"/>
      <c r="AF16" s="151"/>
      <c r="AG16" s="151" t="s">
        <v>126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83" t="str">
        <f>C16</f>
        <v>nebo lesní půdy, s vodorovným přemístěním na hromady v místě upotřebení nebo na dočasné či trvalé skládky se složením</v>
      </c>
      <c r="BB16" s="151"/>
      <c r="BC16" s="151"/>
      <c r="BD16" s="151"/>
      <c r="BE16" s="151"/>
      <c r="BF16" s="151"/>
      <c r="BG16" s="151"/>
      <c r="BH16" s="151"/>
    </row>
    <row r="17" spans="1:60" ht="12.75" outlineLevel="1">
      <c r="A17" s="158"/>
      <c r="B17" s="159"/>
      <c r="C17" s="251" t="s">
        <v>135</v>
      </c>
      <c r="D17" s="252"/>
      <c r="E17" s="252"/>
      <c r="F17" s="252"/>
      <c r="G17" s="252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51"/>
      <c r="Y17" s="151"/>
      <c r="Z17" s="151"/>
      <c r="AA17" s="151"/>
      <c r="AB17" s="151"/>
      <c r="AC17" s="151"/>
      <c r="AD17" s="151"/>
      <c r="AE17" s="151"/>
      <c r="AF17" s="151"/>
      <c r="AG17" s="151" t="s">
        <v>136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ht="12.75" outlineLevel="1">
      <c r="A18" s="158"/>
      <c r="B18" s="159"/>
      <c r="C18" s="188" t="s">
        <v>137</v>
      </c>
      <c r="D18" s="163"/>
      <c r="E18" s="164">
        <v>31.5</v>
      </c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51"/>
      <c r="Y18" s="151"/>
      <c r="Z18" s="151"/>
      <c r="AA18" s="151"/>
      <c r="AB18" s="151"/>
      <c r="AC18" s="151"/>
      <c r="AD18" s="151"/>
      <c r="AE18" s="151"/>
      <c r="AF18" s="151"/>
      <c r="AG18" s="151" t="s">
        <v>138</v>
      </c>
      <c r="AH18" s="151">
        <v>0</v>
      </c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ht="12.75" outlineLevel="1">
      <c r="A19" s="158"/>
      <c r="B19" s="159"/>
      <c r="C19" s="188" t="s">
        <v>139</v>
      </c>
      <c r="D19" s="163"/>
      <c r="E19" s="164">
        <v>4.050000000000001</v>
      </c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51"/>
      <c r="Y19" s="151"/>
      <c r="Z19" s="151"/>
      <c r="AA19" s="151"/>
      <c r="AB19" s="151"/>
      <c r="AC19" s="151"/>
      <c r="AD19" s="151"/>
      <c r="AE19" s="151"/>
      <c r="AF19" s="151"/>
      <c r="AG19" s="151" t="s">
        <v>138</v>
      </c>
      <c r="AH19" s="151">
        <v>0</v>
      </c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ht="12.75" outlineLevel="1">
      <c r="A20" s="158"/>
      <c r="B20" s="159"/>
      <c r="C20" s="188" t="s">
        <v>140</v>
      </c>
      <c r="D20" s="163"/>
      <c r="E20" s="164">
        <v>15.532</v>
      </c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51"/>
      <c r="Y20" s="151"/>
      <c r="Z20" s="151"/>
      <c r="AA20" s="151"/>
      <c r="AB20" s="151"/>
      <c r="AC20" s="151"/>
      <c r="AD20" s="151"/>
      <c r="AE20" s="151"/>
      <c r="AF20" s="151"/>
      <c r="AG20" s="151" t="s">
        <v>138</v>
      </c>
      <c r="AH20" s="151">
        <v>0</v>
      </c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ht="12.75" outlineLevel="1">
      <c r="A21" s="158"/>
      <c r="B21" s="159"/>
      <c r="C21" s="247"/>
      <c r="D21" s="248"/>
      <c r="E21" s="248"/>
      <c r="F21" s="248"/>
      <c r="G21" s="248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51"/>
      <c r="Y21" s="151"/>
      <c r="Z21" s="151"/>
      <c r="AA21" s="151"/>
      <c r="AB21" s="151"/>
      <c r="AC21" s="151"/>
      <c r="AD21" s="151"/>
      <c r="AE21" s="151"/>
      <c r="AF21" s="151"/>
      <c r="AG21" s="151" t="s">
        <v>127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ht="22.5" outlineLevel="1">
      <c r="A22" s="176">
        <v>4</v>
      </c>
      <c r="B22" s="177" t="s">
        <v>141</v>
      </c>
      <c r="C22" s="187" t="s">
        <v>142</v>
      </c>
      <c r="D22" s="178" t="s">
        <v>133</v>
      </c>
      <c r="E22" s="179">
        <v>49.206</v>
      </c>
      <c r="F22" s="180"/>
      <c r="G22" s="181">
        <f>ROUND(E22*F22,2)</f>
        <v>0</v>
      </c>
      <c r="H22" s="180"/>
      <c r="I22" s="181">
        <f>ROUND(E22*H22,2)</f>
        <v>0</v>
      </c>
      <c r="J22" s="180"/>
      <c r="K22" s="181">
        <f>ROUND(E22*J22,2)</f>
        <v>0</v>
      </c>
      <c r="L22" s="181">
        <v>21</v>
      </c>
      <c r="M22" s="181">
        <f>G22*(1+L22/100)</f>
        <v>0</v>
      </c>
      <c r="N22" s="181">
        <v>0</v>
      </c>
      <c r="O22" s="181">
        <f>ROUND(E22*N22,2)</f>
        <v>0</v>
      </c>
      <c r="P22" s="181">
        <v>0</v>
      </c>
      <c r="Q22" s="181">
        <f>ROUND(E22*P22,2)</f>
        <v>0</v>
      </c>
      <c r="R22" s="181" t="s">
        <v>122</v>
      </c>
      <c r="S22" s="181" t="s">
        <v>123</v>
      </c>
      <c r="T22" s="182" t="s">
        <v>123</v>
      </c>
      <c r="U22" s="161">
        <v>0.36800000000000005</v>
      </c>
      <c r="V22" s="161">
        <f>ROUND(E22*U22,2)</f>
        <v>18.11</v>
      </c>
      <c r="W22" s="161"/>
      <c r="X22" s="151"/>
      <c r="Y22" s="151"/>
      <c r="Z22" s="151"/>
      <c r="AA22" s="151"/>
      <c r="AB22" s="151"/>
      <c r="AC22" s="151"/>
      <c r="AD22" s="151"/>
      <c r="AE22" s="151"/>
      <c r="AF22" s="151"/>
      <c r="AG22" s="151" t="s">
        <v>124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ht="12.75" outlineLevel="1">
      <c r="A23" s="158"/>
      <c r="B23" s="159"/>
      <c r="C23" s="255" t="s">
        <v>143</v>
      </c>
      <c r="D23" s="256"/>
      <c r="E23" s="256"/>
      <c r="F23" s="256"/>
      <c r="G23" s="256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51"/>
      <c r="Y23" s="151"/>
      <c r="Z23" s="151"/>
      <c r="AA23" s="151"/>
      <c r="AB23" s="151"/>
      <c r="AC23" s="151"/>
      <c r="AD23" s="151"/>
      <c r="AE23" s="151"/>
      <c r="AF23" s="151"/>
      <c r="AG23" s="151" t="s">
        <v>126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ht="12.75" outlineLevel="1">
      <c r="A24" s="158"/>
      <c r="B24" s="159"/>
      <c r="C24" s="188" t="s">
        <v>144</v>
      </c>
      <c r="D24" s="163"/>
      <c r="E24" s="164">
        <v>30.6</v>
      </c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51"/>
      <c r="Y24" s="151"/>
      <c r="Z24" s="151"/>
      <c r="AA24" s="151"/>
      <c r="AB24" s="151"/>
      <c r="AC24" s="151"/>
      <c r="AD24" s="151"/>
      <c r="AE24" s="151"/>
      <c r="AF24" s="151"/>
      <c r="AG24" s="151" t="s">
        <v>138</v>
      </c>
      <c r="AH24" s="151">
        <v>0</v>
      </c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ht="12.75" outlineLevel="1">
      <c r="A25" s="158"/>
      <c r="B25" s="159"/>
      <c r="C25" s="188" t="s">
        <v>145</v>
      </c>
      <c r="D25" s="163"/>
      <c r="E25" s="164">
        <v>3.7800000000000002</v>
      </c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51"/>
      <c r="Y25" s="151"/>
      <c r="Z25" s="151"/>
      <c r="AA25" s="151"/>
      <c r="AB25" s="151"/>
      <c r="AC25" s="151"/>
      <c r="AD25" s="151"/>
      <c r="AE25" s="151"/>
      <c r="AF25" s="151"/>
      <c r="AG25" s="151" t="s">
        <v>138</v>
      </c>
      <c r="AH25" s="151">
        <v>0</v>
      </c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ht="12.75" outlineLevel="1">
      <c r="A26" s="158"/>
      <c r="B26" s="159"/>
      <c r="C26" s="188" t="s">
        <v>146</v>
      </c>
      <c r="D26" s="163"/>
      <c r="E26" s="164">
        <v>14.826</v>
      </c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51"/>
      <c r="Y26" s="151"/>
      <c r="Z26" s="151"/>
      <c r="AA26" s="151"/>
      <c r="AB26" s="151"/>
      <c r="AC26" s="151"/>
      <c r="AD26" s="151"/>
      <c r="AE26" s="151"/>
      <c r="AF26" s="151"/>
      <c r="AG26" s="151" t="s">
        <v>138</v>
      </c>
      <c r="AH26" s="151">
        <v>0</v>
      </c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ht="12.75" outlineLevel="1">
      <c r="A27" s="158"/>
      <c r="B27" s="159"/>
      <c r="C27" s="247"/>
      <c r="D27" s="248"/>
      <c r="E27" s="248"/>
      <c r="F27" s="248"/>
      <c r="G27" s="248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51"/>
      <c r="Y27" s="151"/>
      <c r="Z27" s="151"/>
      <c r="AA27" s="151"/>
      <c r="AB27" s="151"/>
      <c r="AC27" s="151"/>
      <c r="AD27" s="151"/>
      <c r="AE27" s="151"/>
      <c r="AF27" s="151"/>
      <c r="AG27" s="151" t="s">
        <v>127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ht="22.5" outlineLevel="1">
      <c r="A28" s="176">
        <v>5</v>
      </c>
      <c r="B28" s="177" t="s">
        <v>147</v>
      </c>
      <c r="C28" s="187" t="s">
        <v>148</v>
      </c>
      <c r="D28" s="178" t="s">
        <v>133</v>
      </c>
      <c r="E28" s="179">
        <v>24.603</v>
      </c>
      <c r="F28" s="180"/>
      <c r="G28" s="181">
        <f>ROUND(E28*F28,2)</f>
        <v>0</v>
      </c>
      <c r="H28" s="180"/>
      <c r="I28" s="181">
        <f>ROUND(E28*H28,2)</f>
        <v>0</v>
      </c>
      <c r="J28" s="180"/>
      <c r="K28" s="181">
        <f>ROUND(E28*J28,2)</f>
        <v>0</v>
      </c>
      <c r="L28" s="181">
        <v>21</v>
      </c>
      <c r="M28" s="181">
        <f>G28*(1+L28/100)</f>
        <v>0</v>
      </c>
      <c r="N28" s="181">
        <v>0</v>
      </c>
      <c r="O28" s="181">
        <f>ROUND(E28*N28,2)</f>
        <v>0</v>
      </c>
      <c r="P28" s="181">
        <v>0</v>
      </c>
      <c r="Q28" s="181">
        <f>ROUND(E28*P28,2)</f>
        <v>0</v>
      </c>
      <c r="R28" s="181" t="s">
        <v>122</v>
      </c>
      <c r="S28" s="181" t="s">
        <v>123</v>
      </c>
      <c r="T28" s="182" t="s">
        <v>123</v>
      </c>
      <c r="U28" s="161">
        <v>0.058</v>
      </c>
      <c r="V28" s="161">
        <f>ROUND(E28*U28,2)</f>
        <v>1.43</v>
      </c>
      <c r="W28" s="161"/>
      <c r="X28" s="151"/>
      <c r="Y28" s="151"/>
      <c r="Z28" s="151"/>
      <c r="AA28" s="151"/>
      <c r="AB28" s="151"/>
      <c r="AC28" s="151"/>
      <c r="AD28" s="151"/>
      <c r="AE28" s="151"/>
      <c r="AF28" s="151"/>
      <c r="AG28" s="151" t="s">
        <v>124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ht="12.75" outlineLevel="1">
      <c r="A29" s="158"/>
      <c r="B29" s="159"/>
      <c r="C29" s="255" t="s">
        <v>143</v>
      </c>
      <c r="D29" s="256"/>
      <c r="E29" s="256"/>
      <c r="F29" s="256"/>
      <c r="G29" s="256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51"/>
      <c r="Y29" s="151"/>
      <c r="Z29" s="151"/>
      <c r="AA29" s="151"/>
      <c r="AB29" s="151"/>
      <c r="AC29" s="151"/>
      <c r="AD29" s="151"/>
      <c r="AE29" s="151"/>
      <c r="AF29" s="151"/>
      <c r="AG29" s="151" t="s">
        <v>126</v>
      </c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ht="12.75" outlineLevel="1">
      <c r="A30" s="158"/>
      <c r="B30" s="159"/>
      <c r="C30" s="188" t="s">
        <v>149</v>
      </c>
      <c r="D30" s="163"/>
      <c r="E30" s="164">
        <v>15.3</v>
      </c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51"/>
      <c r="Y30" s="151"/>
      <c r="Z30" s="151"/>
      <c r="AA30" s="151"/>
      <c r="AB30" s="151"/>
      <c r="AC30" s="151"/>
      <c r="AD30" s="151"/>
      <c r="AE30" s="151"/>
      <c r="AF30" s="151"/>
      <c r="AG30" s="151" t="s">
        <v>138</v>
      </c>
      <c r="AH30" s="151">
        <v>0</v>
      </c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ht="12.75" outlineLevel="1">
      <c r="A31" s="158"/>
      <c r="B31" s="159"/>
      <c r="C31" s="188" t="s">
        <v>150</v>
      </c>
      <c r="D31" s="163"/>
      <c r="E31" s="164">
        <v>1.8900000000000001</v>
      </c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51"/>
      <c r="Y31" s="151"/>
      <c r="Z31" s="151"/>
      <c r="AA31" s="151"/>
      <c r="AB31" s="151"/>
      <c r="AC31" s="151"/>
      <c r="AD31" s="151"/>
      <c r="AE31" s="151"/>
      <c r="AF31" s="151"/>
      <c r="AG31" s="151" t="s">
        <v>138</v>
      </c>
      <c r="AH31" s="151">
        <v>0</v>
      </c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ht="12.75" outlineLevel="1">
      <c r="A32" s="158"/>
      <c r="B32" s="159"/>
      <c r="C32" s="188" t="s">
        <v>151</v>
      </c>
      <c r="D32" s="163"/>
      <c r="E32" s="164">
        <v>7.413</v>
      </c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51"/>
      <c r="Y32" s="151"/>
      <c r="Z32" s="151"/>
      <c r="AA32" s="151"/>
      <c r="AB32" s="151"/>
      <c r="AC32" s="151"/>
      <c r="AD32" s="151"/>
      <c r="AE32" s="151"/>
      <c r="AF32" s="151"/>
      <c r="AG32" s="151" t="s">
        <v>138</v>
      </c>
      <c r="AH32" s="151">
        <v>0</v>
      </c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ht="12.75" outlineLevel="1">
      <c r="A33" s="158"/>
      <c r="B33" s="159"/>
      <c r="C33" s="247"/>
      <c r="D33" s="248"/>
      <c r="E33" s="248"/>
      <c r="F33" s="248"/>
      <c r="G33" s="248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51"/>
      <c r="Y33" s="151"/>
      <c r="Z33" s="151"/>
      <c r="AA33" s="151"/>
      <c r="AB33" s="151"/>
      <c r="AC33" s="151"/>
      <c r="AD33" s="151"/>
      <c r="AE33" s="151"/>
      <c r="AF33" s="151"/>
      <c r="AG33" s="151" t="s">
        <v>127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ht="12.75" outlineLevel="1">
      <c r="A34" s="176">
        <v>6</v>
      </c>
      <c r="B34" s="177" t="s">
        <v>152</v>
      </c>
      <c r="C34" s="187" t="s">
        <v>153</v>
      </c>
      <c r="D34" s="178" t="s">
        <v>133</v>
      </c>
      <c r="E34" s="179">
        <v>12.046000000000001</v>
      </c>
      <c r="F34" s="180"/>
      <c r="G34" s="181">
        <f>ROUND(E34*F34,2)</f>
        <v>0</v>
      </c>
      <c r="H34" s="180"/>
      <c r="I34" s="181">
        <f>ROUND(E34*H34,2)</f>
        <v>0</v>
      </c>
      <c r="J34" s="180"/>
      <c r="K34" s="181">
        <f>ROUND(E34*J34,2)</f>
        <v>0</v>
      </c>
      <c r="L34" s="181">
        <v>21</v>
      </c>
      <c r="M34" s="181">
        <f>G34*(1+L34/100)</f>
        <v>0</v>
      </c>
      <c r="N34" s="181">
        <v>0</v>
      </c>
      <c r="O34" s="181">
        <f>ROUND(E34*N34,2)</f>
        <v>0</v>
      </c>
      <c r="P34" s="181">
        <v>0</v>
      </c>
      <c r="Q34" s="181">
        <f>ROUND(E34*P34,2)</f>
        <v>0</v>
      </c>
      <c r="R34" s="181" t="s">
        <v>122</v>
      </c>
      <c r="S34" s="181" t="s">
        <v>123</v>
      </c>
      <c r="T34" s="182" t="s">
        <v>123</v>
      </c>
      <c r="U34" s="161">
        <v>3.5330000000000004</v>
      </c>
      <c r="V34" s="161">
        <f>ROUND(E34*U34,2)</f>
        <v>42.56</v>
      </c>
      <c r="W34" s="161"/>
      <c r="X34" s="151"/>
      <c r="Y34" s="151"/>
      <c r="Z34" s="151"/>
      <c r="AA34" s="151"/>
      <c r="AB34" s="151"/>
      <c r="AC34" s="151"/>
      <c r="AD34" s="151"/>
      <c r="AE34" s="151"/>
      <c r="AF34" s="151"/>
      <c r="AG34" s="151" t="s">
        <v>154</v>
      </c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ht="12.75" outlineLevel="1">
      <c r="A35" s="158"/>
      <c r="B35" s="159"/>
      <c r="C35" s="255" t="s">
        <v>155</v>
      </c>
      <c r="D35" s="256"/>
      <c r="E35" s="256"/>
      <c r="F35" s="256"/>
      <c r="G35" s="256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51"/>
      <c r="Y35" s="151"/>
      <c r="Z35" s="151"/>
      <c r="AA35" s="151"/>
      <c r="AB35" s="151"/>
      <c r="AC35" s="151"/>
      <c r="AD35" s="151"/>
      <c r="AE35" s="151"/>
      <c r="AF35" s="151"/>
      <c r="AG35" s="151" t="s">
        <v>126</v>
      </c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ht="12.75" outlineLevel="1">
      <c r="A36" s="158"/>
      <c r="B36" s="159"/>
      <c r="C36" s="251" t="s">
        <v>156</v>
      </c>
      <c r="D36" s="252"/>
      <c r="E36" s="252"/>
      <c r="F36" s="252"/>
      <c r="G36" s="252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51"/>
      <c r="Y36" s="151"/>
      <c r="Z36" s="151"/>
      <c r="AA36" s="151"/>
      <c r="AB36" s="151"/>
      <c r="AC36" s="151"/>
      <c r="AD36" s="151"/>
      <c r="AE36" s="151"/>
      <c r="AF36" s="151"/>
      <c r="AG36" s="151" t="s">
        <v>136</v>
      </c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ht="12.75" outlineLevel="1">
      <c r="A37" s="158"/>
      <c r="B37" s="159"/>
      <c r="C37" s="188" t="s">
        <v>157</v>
      </c>
      <c r="D37" s="163"/>
      <c r="E37" s="164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51"/>
      <c r="Y37" s="151"/>
      <c r="Z37" s="151"/>
      <c r="AA37" s="151"/>
      <c r="AB37" s="151"/>
      <c r="AC37" s="151"/>
      <c r="AD37" s="151"/>
      <c r="AE37" s="151"/>
      <c r="AF37" s="151"/>
      <c r="AG37" s="151" t="s">
        <v>138</v>
      </c>
      <c r="AH37" s="151">
        <v>0</v>
      </c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ht="12.75" outlineLevel="1">
      <c r="A38" s="158"/>
      <c r="B38" s="159"/>
      <c r="C38" s="188" t="s">
        <v>158</v>
      </c>
      <c r="D38" s="163"/>
      <c r="E38" s="164">
        <v>6.156000000000001</v>
      </c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51"/>
      <c r="Y38" s="151"/>
      <c r="Z38" s="151"/>
      <c r="AA38" s="151"/>
      <c r="AB38" s="151"/>
      <c r="AC38" s="151"/>
      <c r="AD38" s="151"/>
      <c r="AE38" s="151"/>
      <c r="AF38" s="151"/>
      <c r="AG38" s="151" t="s">
        <v>138</v>
      </c>
      <c r="AH38" s="151">
        <v>0</v>
      </c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ht="12.75" outlineLevel="1">
      <c r="A39" s="158"/>
      <c r="B39" s="159"/>
      <c r="C39" s="188" t="s">
        <v>159</v>
      </c>
      <c r="D39" s="163"/>
      <c r="E39" s="164">
        <v>2.85</v>
      </c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51"/>
      <c r="Y39" s="151"/>
      <c r="Z39" s="151"/>
      <c r="AA39" s="151"/>
      <c r="AB39" s="151"/>
      <c r="AC39" s="151"/>
      <c r="AD39" s="151"/>
      <c r="AE39" s="151"/>
      <c r="AF39" s="151"/>
      <c r="AG39" s="151" t="s">
        <v>138</v>
      </c>
      <c r="AH39" s="151">
        <v>0</v>
      </c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ht="12.75" outlineLevel="1">
      <c r="A40" s="158"/>
      <c r="B40" s="159"/>
      <c r="C40" s="188" t="s">
        <v>160</v>
      </c>
      <c r="D40" s="163"/>
      <c r="E40" s="164">
        <v>2.1375</v>
      </c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51"/>
      <c r="Y40" s="151"/>
      <c r="Z40" s="151"/>
      <c r="AA40" s="151"/>
      <c r="AB40" s="151"/>
      <c r="AC40" s="151"/>
      <c r="AD40" s="151"/>
      <c r="AE40" s="151"/>
      <c r="AF40" s="151"/>
      <c r="AG40" s="151" t="s">
        <v>138</v>
      </c>
      <c r="AH40" s="151">
        <v>0</v>
      </c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ht="12.75" outlineLevel="1">
      <c r="A41" s="158"/>
      <c r="B41" s="159"/>
      <c r="C41" s="188" t="s">
        <v>161</v>
      </c>
      <c r="D41" s="163"/>
      <c r="E41" s="164">
        <v>0.5985</v>
      </c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51"/>
      <c r="Y41" s="151"/>
      <c r="Z41" s="151"/>
      <c r="AA41" s="151"/>
      <c r="AB41" s="151"/>
      <c r="AC41" s="151"/>
      <c r="AD41" s="151"/>
      <c r="AE41" s="151"/>
      <c r="AF41" s="151"/>
      <c r="AG41" s="151" t="s">
        <v>138</v>
      </c>
      <c r="AH41" s="151">
        <v>0</v>
      </c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ht="12.75" outlineLevel="1">
      <c r="A42" s="158"/>
      <c r="B42" s="159"/>
      <c r="C42" s="188" t="s">
        <v>162</v>
      </c>
      <c r="D42" s="163"/>
      <c r="E42" s="164">
        <v>0.30400000000000005</v>
      </c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51"/>
      <c r="Y42" s="151"/>
      <c r="Z42" s="151"/>
      <c r="AA42" s="151"/>
      <c r="AB42" s="151"/>
      <c r="AC42" s="151"/>
      <c r="AD42" s="151"/>
      <c r="AE42" s="151"/>
      <c r="AF42" s="151"/>
      <c r="AG42" s="151" t="s">
        <v>138</v>
      </c>
      <c r="AH42" s="151">
        <v>0</v>
      </c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ht="12.75" outlineLevel="1">
      <c r="A43" s="158"/>
      <c r="B43" s="159"/>
      <c r="C43" s="247"/>
      <c r="D43" s="248"/>
      <c r="E43" s="248"/>
      <c r="F43" s="248"/>
      <c r="G43" s="248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51"/>
      <c r="Y43" s="151"/>
      <c r="Z43" s="151"/>
      <c r="AA43" s="151"/>
      <c r="AB43" s="151"/>
      <c r="AC43" s="151"/>
      <c r="AD43" s="151"/>
      <c r="AE43" s="151"/>
      <c r="AF43" s="151"/>
      <c r="AG43" s="151" t="s">
        <v>127</v>
      </c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ht="22.5" outlineLevel="1">
      <c r="A44" s="176">
        <v>7</v>
      </c>
      <c r="B44" s="177" t="s">
        <v>163</v>
      </c>
      <c r="C44" s="187" t="s">
        <v>164</v>
      </c>
      <c r="D44" s="178" t="s">
        <v>133</v>
      </c>
      <c r="E44" s="179">
        <v>61.252</v>
      </c>
      <c r="F44" s="180"/>
      <c r="G44" s="181">
        <f>ROUND(E44*F44,2)</f>
        <v>0</v>
      </c>
      <c r="H44" s="180"/>
      <c r="I44" s="181">
        <f>ROUND(E44*H44,2)</f>
        <v>0</v>
      </c>
      <c r="J44" s="180"/>
      <c r="K44" s="181">
        <f>ROUND(E44*J44,2)</f>
        <v>0</v>
      </c>
      <c r="L44" s="181">
        <v>21</v>
      </c>
      <c r="M44" s="181">
        <f>G44*(1+L44/100)</f>
        <v>0</v>
      </c>
      <c r="N44" s="181">
        <v>0</v>
      </c>
      <c r="O44" s="181">
        <f>ROUND(E44*N44,2)</f>
        <v>0</v>
      </c>
      <c r="P44" s="181">
        <v>0</v>
      </c>
      <c r="Q44" s="181">
        <f>ROUND(E44*P44,2)</f>
        <v>0</v>
      </c>
      <c r="R44" s="181" t="s">
        <v>122</v>
      </c>
      <c r="S44" s="181" t="s">
        <v>123</v>
      </c>
      <c r="T44" s="182" t="s">
        <v>123</v>
      </c>
      <c r="U44" s="161">
        <v>0.011000000000000001</v>
      </c>
      <c r="V44" s="161">
        <f>ROUND(E44*U44,2)</f>
        <v>0.67</v>
      </c>
      <c r="W44" s="161"/>
      <c r="X44" s="151"/>
      <c r="Y44" s="151"/>
      <c r="Z44" s="151"/>
      <c r="AA44" s="151"/>
      <c r="AB44" s="151"/>
      <c r="AC44" s="151"/>
      <c r="AD44" s="151"/>
      <c r="AE44" s="151"/>
      <c r="AF44" s="151"/>
      <c r="AG44" s="151" t="s">
        <v>154</v>
      </c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ht="12.75" outlineLevel="1">
      <c r="A45" s="158"/>
      <c r="B45" s="159"/>
      <c r="C45" s="255" t="s">
        <v>165</v>
      </c>
      <c r="D45" s="256"/>
      <c r="E45" s="256"/>
      <c r="F45" s="256"/>
      <c r="G45" s="256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51"/>
      <c r="Y45" s="151"/>
      <c r="Z45" s="151"/>
      <c r="AA45" s="151"/>
      <c r="AB45" s="151"/>
      <c r="AC45" s="151"/>
      <c r="AD45" s="151"/>
      <c r="AE45" s="151"/>
      <c r="AF45" s="151"/>
      <c r="AG45" s="151" t="s">
        <v>126</v>
      </c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ht="12.75" outlineLevel="1">
      <c r="A46" s="158"/>
      <c r="B46" s="159"/>
      <c r="C46" s="251" t="s">
        <v>166</v>
      </c>
      <c r="D46" s="252"/>
      <c r="E46" s="252"/>
      <c r="F46" s="252"/>
      <c r="G46" s="252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51"/>
      <c r="Y46" s="151"/>
      <c r="Z46" s="151"/>
      <c r="AA46" s="151"/>
      <c r="AB46" s="151"/>
      <c r="AC46" s="151"/>
      <c r="AD46" s="151"/>
      <c r="AE46" s="151"/>
      <c r="AF46" s="151"/>
      <c r="AG46" s="151" t="s">
        <v>136</v>
      </c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ht="12.75" outlineLevel="1">
      <c r="A47" s="158"/>
      <c r="B47" s="159"/>
      <c r="C47" s="188" t="s">
        <v>167</v>
      </c>
      <c r="D47" s="163"/>
      <c r="E47" s="164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51"/>
      <c r="Y47" s="151"/>
      <c r="Z47" s="151"/>
      <c r="AA47" s="151"/>
      <c r="AB47" s="151"/>
      <c r="AC47" s="151"/>
      <c r="AD47" s="151"/>
      <c r="AE47" s="151"/>
      <c r="AF47" s="151"/>
      <c r="AG47" s="151" t="s">
        <v>138</v>
      </c>
      <c r="AH47" s="151">
        <v>0</v>
      </c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ht="12.75" outlineLevel="1">
      <c r="A48" s="158"/>
      <c r="B48" s="159"/>
      <c r="C48" s="188" t="s">
        <v>144</v>
      </c>
      <c r="D48" s="163"/>
      <c r="E48" s="164">
        <v>30.6</v>
      </c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51"/>
      <c r="Y48" s="151"/>
      <c r="Z48" s="151"/>
      <c r="AA48" s="151"/>
      <c r="AB48" s="151"/>
      <c r="AC48" s="151"/>
      <c r="AD48" s="151"/>
      <c r="AE48" s="151"/>
      <c r="AF48" s="151"/>
      <c r="AG48" s="151" t="s">
        <v>138</v>
      </c>
      <c r="AH48" s="151">
        <v>0</v>
      </c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ht="12.75" outlineLevel="1">
      <c r="A49" s="158"/>
      <c r="B49" s="159"/>
      <c r="C49" s="188" t="s">
        <v>145</v>
      </c>
      <c r="D49" s="163"/>
      <c r="E49" s="164">
        <v>3.7800000000000002</v>
      </c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51"/>
      <c r="Y49" s="151"/>
      <c r="Z49" s="151"/>
      <c r="AA49" s="151"/>
      <c r="AB49" s="151"/>
      <c r="AC49" s="151"/>
      <c r="AD49" s="151"/>
      <c r="AE49" s="151"/>
      <c r="AF49" s="151"/>
      <c r="AG49" s="151" t="s">
        <v>138</v>
      </c>
      <c r="AH49" s="151">
        <v>0</v>
      </c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ht="12.75" outlineLevel="1">
      <c r="A50" s="158"/>
      <c r="B50" s="159"/>
      <c r="C50" s="188" t="s">
        <v>146</v>
      </c>
      <c r="D50" s="163"/>
      <c r="E50" s="164">
        <v>14.826</v>
      </c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51"/>
      <c r="Y50" s="151"/>
      <c r="Z50" s="151"/>
      <c r="AA50" s="151"/>
      <c r="AB50" s="151"/>
      <c r="AC50" s="151"/>
      <c r="AD50" s="151"/>
      <c r="AE50" s="151"/>
      <c r="AF50" s="151"/>
      <c r="AG50" s="151" t="s">
        <v>138</v>
      </c>
      <c r="AH50" s="151">
        <v>0</v>
      </c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ht="12.75" outlineLevel="1">
      <c r="A51" s="158"/>
      <c r="B51" s="159"/>
      <c r="C51" s="188" t="s">
        <v>168</v>
      </c>
      <c r="D51" s="163"/>
      <c r="E51" s="164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51"/>
      <c r="Y51" s="151"/>
      <c r="Z51" s="151"/>
      <c r="AA51" s="151"/>
      <c r="AB51" s="151"/>
      <c r="AC51" s="151"/>
      <c r="AD51" s="151"/>
      <c r="AE51" s="151"/>
      <c r="AF51" s="151"/>
      <c r="AG51" s="151" t="s">
        <v>138</v>
      </c>
      <c r="AH51" s="151">
        <v>0</v>
      </c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ht="12.75" outlineLevel="1">
      <c r="A52" s="158"/>
      <c r="B52" s="159"/>
      <c r="C52" s="188" t="s">
        <v>157</v>
      </c>
      <c r="D52" s="163"/>
      <c r="E52" s="164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51"/>
      <c r="Y52" s="151"/>
      <c r="Z52" s="151"/>
      <c r="AA52" s="151"/>
      <c r="AB52" s="151"/>
      <c r="AC52" s="151"/>
      <c r="AD52" s="151"/>
      <c r="AE52" s="151"/>
      <c r="AF52" s="151"/>
      <c r="AG52" s="151" t="s">
        <v>138</v>
      </c>
      <c r="AH52" s="151">
        <v>0</v>
      </c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ht="12.75" outlineLevel="1">
      <c r="A53" s="158"/>
      <c r="B53" s="159"/>
      <c r="C53" s="188" t="s">
        <v>158</v>
      </c>
      <c r="D53" s="163"/>
      <c r="E53" s="164">
        <v>6.156000000000001</v>
      </c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51"/>
      <c r="Y53" s="151"/>
      <c r="Z53" s="151"/>
      <c r="AA53" s="151"/>
      <c r="AB53" s="151"/>
      <c r="AC53" s="151"/>
      <c r="AD53" s="151"/>
      <c r="AE53" s="151"/>
      <c r="AF53" s="151"/>
      <c r="AG53" s="151" t="s">
        <v>138</v>
      </c>
      <c r="AH53" s="151">
        <v>0</v>
      </c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ht="12.75" outlineLevel="1">
      <c r="A54" s="158"/>
      <c r="B54" s="159"/>
      <c r="C54" s="188" t="s">
        <v>159</v>
      </c>
      <c r="D54" s="163"/>
      <c r="E54" s="164">
        <v>2.85</v>
      </c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51"/>
      <c r="Y54" s="151"/>
      <c r="Z54" s="151"/>
      <c r="AA54" s="151"/>
      <c r="AB54" s="151"/>
      <c r="AC54" s="151"/>
      <c r="AD54" s="151"/>
      <c r="AE54" s="151"/>
      <c r="AF54" s="151"/>
      <c r="AG54" s="151" t="s">
        <v>138</v>
      </c>
      <c r="AH54" s="151">
        <v>0</v>
      </c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ht="12.75" outlineLevel="1">
      <c r="A55" s="158"/>
      <c r="B55" s="159"/>
      <c r="C55" s="188" t="s">
        <v>160</v>
      </c>
      <c r="D55" s="163"/>
      <c r="E55" s="164">
        <v>2.1375</v>
      </c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51"/>
      <c r="Y55" s="151"/>
      <c r="Z55" s="151"/>
      <c r="AA55" s="151"/>
      <c r="AB55" s="151"/>
      <c r="AC55" s="151"/>
      <c r="AD55" s="151"/>
      <c r="AE55" s="151"/>
      <c r="AF55" s="151"/>
      <c r="AG55" s="151" t="s">
        <v>138</v>
      </c>
      <c r="AH55" s="151">
        <v>0</v>
      </c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ht="12.75" outlineLevel="1">
      <c r="A56" s="158"/>
      <c r="B56" s="159"/>
      <c r="C56" s="188" t="s">
        <v>161</v>
      </c>
      <c r="D56" s="163"/>
      <c r="E56" s="164">
        <v>0.5985</v>
      </c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51"/>
      <c r="Y56" s="151"/>
      <c r="Z56" s="151"/>
      <c r="AA56" s="151"/>
      <c r="AB56" s="151"/>
      <c r="AC56" s="151"/>
      <c r="AD56" s="151"/>
      <c r="AE56" s="151"/>
      <c r="AF56" s="151"/>
      <c r="AG56" s="151" t="s">
        <v>138</v>
      </c>
      <c r="AH56" s="151">
        <v>0</v>
      </c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ht="12.75" outlineLevel="1">
      <c r="A57" s="158"/>
      <c r="B57" s="159"/>
      <c r="C57" s="188" t="s">
        <v>162</v>
      </c>
      <c r="D57" s="163"/>
      <c r="E57" s="164">
        <v>0.30400000000000005</v>
      </c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51"/>
      <c r="Y57" s="151"/>
      <c r="Z57" s="151"/>
      <c r="AA57" s="151"/>
      <c r="AB57" s="151"/>
      <c r="AC57" s="151"/>
      <c r="AD57" s="151"/>
      <c r="AE57" s="151"/>
      <c r="AF57" s="151"/>
      <c r="AG57" s="151" t="s">
        <v>138</v>
      </c>
      <c r="AH57" s="151">
        <v>0</v>
      </c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ht="12.75" outlineLevel="1">
      <c r="A58" s="158"/>
      <c r="B58" s="159"/>
      <c r="C58" s="247"/>
      <c r="D58" s="248"/>
      <c r="E58" s="248"/>
      <c r="F58" s="248"/>
      <c r="G58" s="248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51"/>
      <c r="Y58" s="151"/>
      <c r="Z58" s="151"/>
      <c r="AA58" s="151"/>
      <c r="AB58" s="151"/>
      <c r="AC58" s="151"/>
      <c r="AD58" s="151"/>
      <c r="AE58" s="151"/>
      <c r="AF58" s="151"/>
      <c r="AG58" s="151" t="s">
        <v>127</v>
      </c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ht="33.75" outlineLevel="1">
      <c r="A59" s="176">
        <v>8</v>
      </c>
      <c r="B59" s="177" t="s">
        <v>169</v>
      </c>
      <c r="C59" s="187" t="s">
        <v>170</v>
      </c>
      <c r="D59" s="178" t="s">
        <v>133</v>
      </c>
      <c r="E59" s="179">
        <v>0</v>
      </c>
      <c r="F59" s="180"/>
      <c r="G59" s="181">
        <f>ROUND(E59*F59,2)</f>
        <v>0</v>
      </c>
      <c r="H59" s="180"/>
      <c r="I59" s="181">
        <f>ROUND(E59*H59,2)</f>
        <v>0</v>
      </c>
      <c r="J59" s="180"/>
      <c r="K59" s="181">
        <f>ROUND(E59*J59,2)</f>
        <v>0</v>
      </c>
      <c r="L59" s="181">
        <v>21</v>
      </c>
      <c r="M59" s="181">
        <f>G59*(1+L59/100)</f>
        <v>0</v>
      </c>
      <c r="N59" s="181">
        <v>0</v>
      </c>
      <c r="O59" s="181">
        <f>ROUND(E59*N59,2)</f>
        <v>0</v>
      </c>
      <c r="P59" s="181">
        <v>0</v>
      </c>
      <c r="Q59" s="181">
        <f>ROUND(E59*P59,2)</f>
        <v>0</v>
      </c>
      <c r="R59" s="181" t="s">
        <v>122</v>
      </c>
      <c r="S59" s="181" t="s">
        <v>123</v>
      </c>
      <c r="T59" s="182" t="s">
        <v>123</v>
      </c>
      <c r="U59" s="161">
        <v>0</v>
      </c>
      <c r="V59" s="161">
        <f>ROUND(E59*U59,2)</f>
        <v>0</v>
      </c>
      <c r="W59" s="161"/>
      <c r="X59" s="151"/>
      <c r="Y59" s="151"/>
      <c r="Z59" s="151"/>
      <c r="AA59" s="151"/>
      <c r="AB59" s="151"/>
      <c r="AC59" s="151"/>
      <c r="AD59" s="151"/>
      <c r="AE59" s="151"/>
      <c r="AF59" s="151"/>
      <c r="AG59" s="151" t="s">
        <v>154</v>
      </c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ht="12.75" outlineLevel="1">
      <c r="A60" s="158"/>
      <c r="B60" s="159"/>
      <c r="C60" s="255" t="s">
        <v>165</v>
      </c>
      <c r="D60" s="256"/>
      <c r="E60" s="256"/>
      <c r="F60" s="256"/>
      <c r="G60" s="256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51"/>
      <c r="Y60" s="151"/>
      <c r="Z60" s="151"/>
      <c r="AA60" s="151"/>
      <c r="AB60" s="151"/>
      <c r="AC60" s="151"/>
      <c r="AD60" s="151"/>
      <c r="AE60" s="151"/>
      <c r="AF60" s="151"/>
      <c r="AG60" s="151" t="s">
        <v>126</v>
      </c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ht="12.75" outlineLevel="1">
      <c r="A61" s="158"/>
      <c r="B61" s="159"/>
      <c r="C61" s="251" t="s">
        <v>171</v>
      </c>
      <c r="D61" s="252"/>
      <c r="E61" s="252"/>
      <c r="F61" s="252"/>
      <c r="G61" s="252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51"/>
      <c r="Y61" s="151"/>
      <c r="Z61" s="151"/>
      <c r="AA61" s="151"/>
      <c r="AB61" s="151"/>
      <c r="AC61" s="151"/>
      <c r="AD61" s="151"/>
      <c r="AE61" s="151"/>
      <c r="AF61" s="151"/>
      <c r="AG61" s="151" t="s">
        <v>136</v>
      </c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ht="12.75" outlineLevel="1">
      <c r="A62" s="158"/>
      <c r="B62" s="159"/>
      <c r="C62" s="247"/>
      <c r="D62" s="248"/>
      <c r="E62" s="248"/>
      <c r="F62" s="248"/>
      <c r="G62" s="248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51"/>
      <c r="Y62" s="151"/>
      <c r="Z62" s="151"/>
      <c r="AA62" s="151"/>
      <c r="AB62" s="151"/>
      <c r="AC62" s="151"/>
      <c r="AD62" s="151"/>
      <c r="AE62" s="151"/>
      <c r="AF62" s="151"/>
      <c r="AG62" s="151" t="s">
        <v>127</v>
      </c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ht="22.5" outlineLevel="1">
      <c r="A63" s="176">
        <v>9</v>
      </c>
      <c r="B63" s="177" t="s">
        <v>172</v>
      </c>
      <c r="C63" s="187" t="s">
        <v>173</v>
      </c>
      <c r="D63" s="178" t="s">
        <v>133</v>
      </c>
      <c r="E63" s="179">
        <v>1.4860000000000002</v>
      </c>
      <c r="F63" s="180"/>
      <c r="G63" s="181">
        <f>ROUND(E63*F63,2)</f>
        <v>0</v>
      </c>
      <c r="H63" s="180"/>
      <c r="I63" s="181">
        <f>ROUND(E63*H63,2)</f>
        <v>0</v>
      </c>
      <c r="J63" s="180"/>
      <c r="K63" s="181">
        <f>ROUND(E63*J63,2)</f>
        <v>0</v>
      </c>
      <c r="L63" s="181">
        <v>21</v>
      </c>
      <c r="M63" s="181">
        <f>G63*(1+L63/100)</f>
        <v>0</v>
      </c>
      <c r="N63" s="181">
        <v>0</v>
      </c>
      <c r="O63" s="181">
        <f>ROUND(E63*N63,2)</f>
        <v>0</v>
      </c>
      <c r="P63" s="181">
        <v>0</v>
      </c>
      <c r="Q63" s="181">
        <f>ROUND(E63*P63,2)</f>
        <v>0</v>
      </c>
      <c r="R63" s="181" t="s">
        <v>122</v>
      </c>
      <c r="S63" s="181" t="s">
        <v>123</v>
      </c>
      <c r="T63" s="182" t="s">
        <v>123</v>
      </c>
      <c r="U63" s="161">
        <v>0.668</v>
      </c>
      <c r="V63" s="161">
        <f>ROUND(E63*U63,2)</f>
        <v>0.99</v>
      </c>
      <c r="W63" s="161"/>
      <c r="X63" s="151"/>
      <c r="Y63" s="151"/>
      <c r="Z63" s="151"/>
      <c r="AA63" s="151"/>
      <c r="AB63" s="151"/>
      <c r="AC63" s="151"/>
      <c r="AD63" s="151"/>
      <c r="AE63" s="151"/>
      <c r="AF63" s="151"/>
      <c r="AG63" s="151" t="s">
        <v>124</v>
      </c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ht="12.75" outlineLevel="1">
      <c r="A64" s="158"/>
      <c r="B64" s="159"/>
      <c r="C64" s="255" t="s">
        <v>174</v>
      </c>
      <c r="D64" s="256"/>
      <c r="E64" s="256"/>
      <c r="F64" s="256"/>
      <c r="G64" s="256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51"/>
      <c r="Y64" s="151"/>
      <c r="Z64" s="151"/>
      <c r="AA64" s="151"/>
      <c r="AB64" s="151"/>
      <c r="AC64" s="151"/>
      <c r="AD64" s="151"/>
      <c r="AE64" s="151"/>
      <c r="AF64" s="151"/>
      <c r="AG64" s="151" t="s">
        <v>126</v>
      </c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ht="12.75" outlineLevel="1">
      <c r="A65" s="158"/>
      <c r="B65" s="159"/>
      <c r="C65" s="251" t="s">
        <v>175</v>
      </c>
      <c r="D65" s="252"/>
      <c r="E65" s="252"/>
      <c r="F65" s="252"/>
      <c r="G65" s="252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51"/>
      <c r="Y65" s="151"/>
      <c r="Z65" s="151"/>
      <c r="AA65" s="151"/>
      <c r="AB65" s="151"/>
      <c r="AC65" s="151"/>
      <c r="AD65" s="151"/>
      <c r="AE65" s="151"/>
      <c r="AF65" s="151"/>
      <c r="AG65" s="151" t="s">
        <v>136</v>
      </c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83" t="str">
        <f>C65</f>
        <v>srovnatelná položka pro rozvoz stržené ornice k místu doplnění - u patek oplocení, překážek, obrubníků, palisád</v>
      </c>
      <c r="BB65" s="151"/>
      <c r="BC65" s="151"/>
      <c r="BD65" s="151"/>
      <c r="BE65" s="151"/>
      <c r="BF65" s="151"/>
      <c r="BG65" s="151"/>
      <c r="BH65" s="151"/>
    </row>
    <row r="66" spans="1:60" ht="12.75" outlineLevel="1">
      <c r="A66" s="158"/>
      <c r="B66" s="159"/>
      <c r="C66" s="188" t="s">
        <v>176</v>
      </c>
      <c r="D66" s="163"/>
      <c r="E66" s="164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51"/>
      <c r="Y66" s="151"/>
      <c r="Z66" s="151"/>
      <c r="AA66" s="151"/>
      <c r="AB66" s="151"/>
      <c r="AC66" s="151"/>
      <c r="AD66" s="151"/>
      <c r="AE66" s="151"/>
      <c r="AF66" s="151"/>
      <c r="AG66" s="151" t="s">
        <v>138</v>
      </c>
      <c r="AH66" s="151">
        <v>0</v>
      </c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ht="12.75" outlineLevel="1">
      <c r="A67" s="158"/>
      <c r="B67" s="159"/>
      <c r="C67" s="188" t="s">
        <v>144</v>
      </c>
      <c r="D67" s="163"/>
      <c r="E67" s="164">
        <v>30.6</v>
      </c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51"/>
      <c r="Y67" s="151"/>
      <c r="Z67" s="151"/>
      <c r="AA67" s="151"/>
      <c r="AB67" s="151"/>
      <c r="AC67" s="151"/>
      <c r="AD67" s="151"/>
      <c r="AE67" s="151"/>
      <c r="AF67" s="151"/>
      <c r="AG67" s="151" t="s">
        <v>138</v>
      </c>
      <c r="AH67" s="151">
        <v>0</v>
      </c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</row>
    <row r="68" spans="1:60" ht="12.75" outlineLevel="1">
      <c r="A68" s="158"/>
      <c r="B68" s="159"/>
      <c r="C68" s="188" t="s">
        <v>145</v>
      </c>
      <c r="D68" s="163"/>
      <c r="E68" s="164">
        <v>3.7800000000000002</v>
      </c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51"/>
      <c r="Y68" s="151"/>
      <c r="Z68" s="151"/>
      <c r="AA68" s="151"/>
      <c r="AB68" s="151"/>
      <c r="AC68" s="151"/>
      <c r="AD68" s="151"/>
      <c r="AE68" s="151"/>
      <c r="AF68" s="151"/>
      <c r="AG68" s="151" t="s">
        <v>138</v>
      </c>
      <c r="AH68" s="151">
        <v>0</v>
      </c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ht="12.75" outlineLevel="1">
      <c r="A69" s="158"/>
      <c r="B69" s="159"/>
      <c r="C69" s="188" t="s">
        <v>146</v>
      </c>
      <c r="D69" s="163"/>
      <c r="E69" s="164">
        <v>14.826</v>
      </c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51"/>
      <c r="Y69" s="151"/>
      <c r="Z69" s="151"/>
      <c r="AA69" s="151"/>
      <c r="AB69" s="151"/>
      <c r="AC69" s="151"/>
      <c r="AD69" s="151"/>
      <c r="AE69" s="151"/>
      <c r="AF69" s="151"/>
      <c r="AG69" s="151" t="s">
        <v>138</v>
      </c>
      <c r="AH69" s="151">
        <v>0</v>
      </c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ht="12.75" outlineLevel="1">
      <c r="A70" s="158"/>
      <c r="B70" s="159"/>
      <c r="C70" s="188" t="s">
        <v>177</v>
      </c>
      <c r="D70" s="163"/>
      <c r="E70" s="164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51"/>
      <c r="Y70" s="151"/>
      <c r="Z70" s="151"/>
      <c r="AA70" s="151"/>
      <c r="AB70" s="151"/>
      <c r="AC70" s="151"/>
      <c r="AD70" s="151"/>
      <c r="AE70" s="151"/>
      <c r="AF70" s="151"/>
      <c r="AG70" s="151" t="s">
        <v>138</v>
      </c>
      <c r="AH70" s="151">
        <v>0</v>
      </c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ht="12.75" outlineLevel="1">
      <c r="A71" s="158"/>
      <c r="B71" s="159"/>
      <c r="C71" s="188" t="s">
        <v>178</v>
      </c>
      <c r="D71" s="163"/>
      <c r="E71" s="164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51"/>
      <c r="Y71" s="151"/>
      <c r="Z71" s="151"/>
      <c r="AA71" s="151"/>
      <c r="AB71" s="151"/>
      <c r="AC71" s="151"/>
      <c r="AD71" s="151"/>
      <c r="AE71" s="151"/>
      <c r="AF71" s="151"/>
      <c r="AG71" s="151" t="s">
        <v>138</v>
      </c>
      <c r="AH71" s="151">
        <v>0</v>
      </c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ht="12.75" outlineLevel="1">
      <c r="A72" s="158"/>
      <c r="B72" s="159"/>
      <c r="C72" s="188" t="s">
        <v>179</v>
      </c>
      <c r="D72" s="163"/>
      <c r="E72" s="164">
        <v>-30</v>
      </c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51"/>
      <c r="Y72" s="151"/>
      <c r="Z72" s="151"/>
      <c r="AA72" s="151"/>
      <c r="AB72" s="151"/>
      <c r="AC72" s="151"/>
      <c r="AD72" s="151"/>
      <c r="AE72" s="151"/>
      <c r="AF72" s="151"/>
      <c r="AG72" s="151" t="s">
        <v>138</v>
      </c>
      <c r="AH72" s="151">
        <v>0</v>
      </c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ht="12.75" outlineLevel="1">
      <c r="A73" s="158"/>
      <c r="B73" s="159"/>
      <c r="C73" s="188" t="s">
        <v>180</v>
      </c>
      <c r="D73" s="163"/>
      <c r="E73" s="164">
        <v>-3.5999999999999996</v>
      </c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51"/>
      <c r="Y73" s="151"/>
      <c r="Z73" s="151"/>
      <c r="AA73" s="151"/>
      <c r="AB73" s="151"/>
      <c r="AC73" s="151"/>
      <c r="AD73" s="151"/>
      <c r="AE73" s="151"/>
      <c r="AF73" s="151"/>
      <c r="AG73" s="151" t="s">
        <v>138</v>
      </c>
      <c r="AH73" s="151">
        <v>0</v>
      </c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ht="12.75" outlineLevel="1">
      <c r="A74" s="158"/>
      <c r="B74" s="159"/>
      <c r="C74" s="188" t="s">
        <v>181</v>
      </c>
      <c r="D74" s="163"/>
      <c r="E74" s="164">
        <v>-14.12</v>
      </c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51"/>
      <c r="Y74" s="151"/>
      <c r="Z74" s="151"/>
      <c r="AA74" s="151"/>
      <c r="AB74" s="151"/>
      <c r="AC74" s="151"/>
      <c r="AD74" s="151"/>
      <c r="AE74" s="151"/>
      <c r="AF74" s="151"/>
      <c r="AG74" s="151" t="s">
        <v>138</v>
      </c>
      <c r="AH74" s="151">
        <v>0</v>
      </c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ht="12.75" outlineLevel="1">
      <c r="A75" s="158"/>
      <c r="B75" s="159"/>
      <c r="C75" s="247"/>
      <c r="D75" s="248"/>
      <c r="E75" s="248"/>
      <c r="F75" s="248"/>
      <c r="G75" s="248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51"/>
      <c r="Y75" s="151"/>
      <c r="Z75" s="151"/>
      <c r="AA75" s="151"/>
      <c r="AB75" s="151"/>
      <c r="AC75" s="151"/>
      <c r="AD75" s="151"/>
      <c r="AE75" s="151"/>
      <c r="AF75" s="151"/>
      <c r="AG75" s="151" t="s">
        <v>127</v>
      </c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ht="12.75" outlineLevel="1">
      <c r="A76" s="176">
        <v>10</v>
      </c>
      <c r="B76" s="177" t="s">
        <v>182</v>
      </c>
      <c r="C76" s="187" t="s">
        <v>183</v>
      </c>
      <c r="D76" s="178" t="s">
        <v>133</v>
      </c>
      <c r="E76" s="179">
        <v>8.3185</v>
      </c>
      <c r="F76" s="180"/>
      <c r="G76" s="181">
        <f>ROUND(E76*F76,2)</f>
        <v>0</v>
      </c>
      <c r="H76" s="180"/>
      <c r="I76" s="181">
        <f>ROUND(E76*H76,2)</f>
        <v>0</v>
      </c>
      <c r="J76" s="180"/>
      <c r="K76" s="181">
        <f>ROUND(E76*J76,2)</f>
        <v>0</v>
      </c>
      <c r="L76" s="181">
        <v>21</v>
      </c>
      <c r="M76" s="181">
        <f>G76*(1+L76/100)</f>
        <v>0</v>
      </c>
      <c r="N76" s="181">
        <v>0</v>
      </c>
      <c r="O76" s="181">
        <f>ROUND(E76*N76,2)</f>
        <v>0</v>
      </c>
      <c r="P76" s="181">
        <v>0</v>
      </c>
      <c r="Q76" s="181">
        <f>ROUND(E76*P76,2)</f>
        <v>0</v>
      </c>
      <c r="R76" s="181" t="s">
        <v>184</v>
      </c>
      <c r="S76" s="181" t="s">
        <v>123</v>
      </c>
      <c r="T76" s="182" t="s">
        <v>123</v>
      </c>
      <c r="U76" s="161">
        <v>0.10800000000000001</v>
      </c>
      <c r="V76" s="161">
        <f>ROUND(E76*U76,2)</f>
        <v>0.9</v>
      </c>
      <c r="W76" s="161"/>
      <c r="X76" s="151"/>
      <c r="Y76" s="151"/>
      <c r="Z76" s="151"/>
      <c r="AA76" s="151"/>
      <c r="AB76" s="151"/>
      <c r="AC76" s="151"/>
      <c r="AD76" s="151"/>
      <c r="AE76" s="151"/>
      <c r="AF76" s="151"/>
      <c r="AG76" s="151" t="s">
        <v>124</v>
      </c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60" ht="22.5" outlineLevel="1">
      <c r="A77" s="158"/>
      <c r="B77" s="159"/>
      <c r="C77" s="255" t="s">
        <v>185</v>
      </c>
      <c r="D77" s="256"/>
      <c r="E77" s="256"/>
      <c r="F77" s="256"/>
      <c r="G77" s="256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51"/>
      <c r="Y77" s="151"/>
      <c r="Z77" s="151"/>
      <c r="AA77" s="151"/>
      <c r="AB77" s="151"/>
      <c r="AC77" s="151"/>
      <c r="AD77" s="151"/>
      <c r="AE77" s="151"/>
      <c r="AF77" s="151"/>
      <c r="AG77" s="151" t="s">
        <v>126</v>
      </c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83" t="str">
        <f>C77</f>
        <v>bez naložení, avšak se složením zemin schopných zúrodnění, kamenouhelných hlušin a výsypkových materiálů, příplatek za každých dalších i započatých 1000 m,</v>
      </c>
      <c r="BB77" s="151"/>
      <c r="BC77" s="151"/>
      <c r="BD77" s="151"/>
      <c r="BE77" s="151"/>
      <c r="BF77" s="151"/>
      <c r="BG77" s="151"/>
      <c r="BH77" s="151"/>
    </row>
    <row r="78" spans="1:60" ht="12.75" outlineLevel="1">
      <c r="A78" s="158"/>
      <c r="B78" s="159"/>
      <c r="C78" s="251" t="s">
        <v>186</v>
      </c>
      <c r="D78" s="252"/>
      <c r="E78" s="252"/>
      <c r="F78" s="252"/>
      <c r="G78" s="252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51"/>
      <c r="Y78" s="151"/>
      <c r="Z78" s="151"/>
      <c r="AA78" s="151"/>
      <c r="AB78" s="151"/>
      <c r="AC78" s="151"/>
      <c r="AD78" s="151"/>
      <c r="AE78" s="151"/>
      <c r="AF78" s="151"/>
      <c r="AG78" s="151" t="s">
        <v>136</v>
      </c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ht="12.75" outlineLevel="1">
      <c r="A79" s="158"/>
      <c r="B79" s="159"/>
      <c r="C79" s="251" t="s">
        <v>187</v>
      </c>
      <c r="D79" s="252"/>
      <c r="E79" s="252"/>
      <c r="F79" s="252"/>
      <c r="G79" s="252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51"/>
      <c r="Y79" s="151"/>
      <c r="Z79" s="151"/>
      <c r="AA79" s="151"/>
      <c r="AB79" s="151"/>
      <c r="AC79" s="151"/>
      <c r="AD79" s="151"/>
      <c r="AE79" s="151"/>
      <c r="AF79" s="151"/>
      <c r="AG79" s="151" t="s">
        <v>136</v>
      </c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60" ht="12.75" outlineLevel="1">
      <c r="A80" s="158"/>
      <c r="B80" s="159"/>
      <c r="C80" s="251" t="s">
        <v>188</v>
      </c>
      <c r="D80" s="252"/>
      <c r="E80" s="252"/>
      <c r="F80" s="252"/>
      <c r="G80" s="252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51"/>
      <c r="Y80" s="151"/>
      <c r="Z80" s="151"/>
      <c r="AA80" s="151"/>
      <c r="AB80" s="151"/>
      <c r="AC80" s="151"/>
      <c r="AD80" s="151"/>
      <c r="AE80" s="151"/>
      <c r="AF80" s="151"/>
      <c r="AG80" s="151" t="s">
        <v>136</v>
      </c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83" t="str">
        <f>C80</f>
        <v>- udržování sjízdnosti cest uvnitř násypiště i výkopiště, pokud vrcholky nerovností nejsou   vyšší než +- 0,5 m,</v>
      </c>
      <c r="BB80" s="151"/>
      <c r="BC80" s="151"/>
      <c r="BD80" s="151"/>
      <c r="BE80" s="151"/>
      <c r="BF80" s="151"/>
      <c r="BG80" s="151"/>
      <c r="BH80" s="151"/>
    </row>
    <row r="81" spans="1:60" ht="12.75" outlineLevel="1">
      <c r="A81" s="158"/>
      <c r="B81" s="159"/>
      <c r="C81" s="251" t="s">
        <v>189</v>
      </c>
      <c r="D81" s="252"/>
      <c r="E81" s="252"/>
      <c r="F81" s="252"/>
      <c r="G81" s="252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51"/>
      <c r="Y81" s="151"/>
      <c r="Z81" s="151"/>
      <c r="AA81" s="151"/>
      <c r="AB81" s="151"/>
      <c r="AC81" s="151"/>
      <c r="AD81" s="151"/>
      <c r="AE81" s="151"/>
      <c r="AF81" s="151"/>
      <c r="AG81" s="151" t="s">
        <v>136</v>
      </c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ht="12.75" outlineLevel="1">
      <c r="A82" s="158"/>
      <c r="B82" s="159"/>
      <c r="C82" s="188" t="s">
        <v>190</v>
      </c>
      <c r="D82" s="163"/>
      <c r="E82" s="164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51"/>
      <c r="Y82" s="151"/>
      <c r="Z82" s="151"/>
      <c r="AA82" s="151"/>
      <c r="AB82" s="151"/>
      <c r="AC82" s="151"/>
      <c r="AD82" s="151"/>
      <c r="AE82" s="151"/>
      <c r="AF82" s="151"/>
      <c r="AG82" s="151" t="s">
        <v>138</v>
      </c>
      <c r="AH82" s="151">
        <v>0</v>
      </c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60" ht="12.75" outlineLevel="1">
      <c r="A83" s="158"/>
      <c r="B83" s="159"/>
      <c r="C83" s="189" t="s">
        <v>191</v>
      </c>
      <c r="D83" s="165"/>
      <c r="E83" s="166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51"/>
      <c r="Y83" s="151"/>
      <c r="Z83" s="151"/>
      <c r="AA83" s="151"/>
      <c r="AB83" s="151"/>
      <c r="AC83" s="151"/>
      <c r="AD83" s="151"/>
      <c r="AE83" s="151"/>
      <c r="AF83" s="151"/>
      <c r="AG83" s="151" t="s">
        <v>138</v>
      </c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</row>
    <row r="84" spans="1:60" ht="12.75" outlineLevel="1">
      <c r="A84" s="158"/>
      <c r="B84" s="159"/>
      <c r="C84" s="190" t="s">
        <v>192</v>
      </c>
      <c r="D84" s="165"/>
      <c r="E84" s="166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51"/>
      <c r="Y84" s="151"/>
      <c r="Z84" s="151"/>
      <c r="AA84" s="151"/>
      <c r="AB84" s="151"/>
      <c r="AC84" s="151"/>
      <c r="AD84" s="151"/>
      <c r="AE84" s="151"/>
      <c r="AF84" s="151"/>
      <c r="AG84" s="151" t="s">
        <v>138</v>
      </c>
      <c r="AH84" s="151">
        <v>2</v>
      </c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</row>
    <row r="85" spans="1:60" ht="12.75" outlineLevel="1">
      <c r="A85" s="158"/>
      <c r="B85" s="159"/>
      <c r="C85" s="190" t="s">
        <v>193</v>
      </c>
      <c r="D85" s="165"/>
      <c r="E85" s="166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51"/>
      <c r="Y85" s="151"/>
      <c r="Z85" s="151"/>
      <c r="AA85" s="151"/>
      <c r="AB85" s="151"/>
      <c r="AC85" s="151"/>
      <c r="AD85" s="151"/>
      <c r="AE85" s="151"/>
      <c r="AF85" s="151"/>
      <c r="AG85" s="151" t="s">
        <v>138</v>
      </c>
      <c r="AH85" s="151">
        <v>2</v>
      </c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</row>
    <row r="86" spans="1:60" ht="12.75" outlineLevel="1">
      <c r="A86" s="158"/>
      <c r="B86" s="159"/>
      <c r="C86" s="190" t="s">
        <v>194</v>
      </c>
      <c r="D86" s="165"/>
      <c r="E86" s="166">
        <v>306</v>
      </c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51"/>
      <c r="Y86" s="151"/>
      <c r="Z86" s="151"/>
      <c r="AA86" s="151"/>
      <c r="AB86" s="151"/>
      <c r="AC86" s="151"/>
      <c r="AD86" s="151"/>
      <c r="AE86" s="151"/>
      <c r="AF86" s="151"/>
      <c r="AG86" s="151" t="s">
        <v>138</v>
      </c>
      <c r="AH86" s="151">
        <v>2</v>
      </c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</row>
    <row r="87" spans="1:60" ht="12.75" outlineLevel="1">
      <c r="A87" s="158"/>
      <c r="B87" s="159"/>
      <c r="C87" s="190" t="s">
        <v>195</v>
      </c>
      <c r="D87" s="165"/>
      <c r="E87" s="166">
        <v>37.800000000000004</v>
      </c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51"/>
      <c r="Y87" s="151"/>
      <c r="Z87" s="151"/>
      <c r="AA87" s="151"/>
      <c r="AB87" s="151"/>
      <c r="AC87" s="151"/>
      <c r="AD87" s="151"/>
      <c r="AE87" s="151"/>
      <c r="AF87" s="151"/>
      <c r="AG87" s="151" t="s">
        <v>138</v>
      </c>
      <c r="AH87" s="151">
        <v>2</v>
      </c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</row>
    <row r="88" spans="1:60" ht="12.75" outlineLevel="1">
      <c r="A88" s="158"/>
      <c r="B88" s="159"/>
      <c r="C88" s="190" t="s">
        <v>196</v>
      </c>
      <c r="D88" s="165"/>
      <c r="E88" s="166">
        <v>148.26000000000002</v>
      </c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51"/>
      <c r="Y88" s="151"/>
      <c r="Z88" s="151"/>
      <c r="AA88" s="151"/>
      <c r="AB88" s="151"/>
      <c r="AC88" s="151"/>
      <c r="AD88" s="151"/>
      <c r="AE88" s="151"/>
      <c r="AF88" s="151"/>
      <c r="AG88" s="151" t="s">
        <v>138</v>
      </c>
      <c r="AH88" s="151">
        <v>2</v>
      </c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</row>
    <row r="89" spans="1:60" ht="12.75" outlineLevel="1">
      <c r="A89" s="158"/>
      <c r="B89" s="159"/>
      <c r="C89" s="190" t="s">
        <v>197</v>
      </c>
      <c r="D89" s="165"/>
      <c r="E89" s="166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51"/>
      <c r="Y89" s="151"/>
      <c r="Z89" s="151"/>
      <c r="AA89" s="151"/>
      <c r="AB89" s="151"/>
      <c r="AC89" s="151"/>
      <c r="AD89" s="151"/>
      <c r="AE89" s="151"/>
      <c r="AF89" s="151"/>
      <c r="AG89" s="151" t="s">
        <v>138</v>
      </c>
      <c r="AH89" s="151">
        <v>2</v>
      </c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 ht="12.75" outlineLevel="1">
      <c r="A90" s="158"/>
      <c r="B90" s="159"/>
      <c r="C90" s="190" t="s">
        <v>198</v>
      </c>
      <c r="D90" s="165"/>
      <c r="E90" s="166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51"/>
      <c r="Y90" s="151"/>
      <c r="Z90" s="151"/>
      <c r="AA90" s="151"/>
      <c r="AB90" s="151"/>
      <c r="AC90" s="151"/>
      <c r="AD90" s="151"/>
      <c r="AE90" s="151"/>
      <c r="AF90" s="151"/>
      <c r="AG90" s="151" t="s">
        <v>138</v>
      </c>
      <c r="AH90" s="151">
        <v>2</v>
      </c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</row>
    <row r="91" spans="1:60" ht="12.75" outlineLevel="1">
      <c r="A91" s="158"/>
      <c r="B91" s="159"/>
      <c r="C91" s="190" t="s">
        <v>199</v>
      </c>
      <c r="D91" s="165"/>
      <c r="E91" s="166">
        <v>-300</v>
      </c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51"/>
      <c r="Y91" s="151"/>
      <c r="Z91" s="151"/>
      <c r="AA91" s="151"/>
      <c r="AB91" s="151"/>
      <c r="AC91" s="151"/>
      <c r="AD91" s="151"/>
      <c r="AE91" s="151"/>
      <c r="AF91" s="151"/>
      <c r="AG91" s="151" t="s">
        <v>138</v>
      </c>
      <c r="AH91" s="151">
        <v>2</v>
      </c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</row>
    <row r="92" spans="1:60" ht="12.75" outlineLevel="1">
      <c r="A92" s="158"/>
      <c r="B92" s="159"/>
      <c r="C92" s="190" t="s">
        <v>200</v>
      </c>
      <c r="D92" s="165"/>
      <c r="E92" s="166">
        <v>-36</v>
      </c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51"/>
      <c r="Y92" s="151"/>
      <c r="Z92" s="151"/>
      <c r="AA92" s="151"/>
      <c r="AB92" s="151"/>
      <c r="AC92" s="151"/>
      <c r="AD92" s="151"/>
      <c r="AE92" s="151"/>
      <c r="AF92" s="151"/>
      <c r="AG92" s="151" t="s">
        <v>138</v>
      </c>
      <c r="AH92" s="151">
        <v>2</v>
      </c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</row>
    <row r="93" spans="1:60" ht="12.75" outlineLevel="1">
      <c r="A93" s="158"/>
      <c r="B93" s="159"/>
      <c r="C93" s="190" t="s">
        <v>201</v>
      </c>
      <c r="D93" s="165"/>
      <c r="E93" s="166">
        <v>-141.2</v>
      </c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51"/>
      <c r="Y93" s="151"/>
      <c r="Z93" s="151"/>
      <c r="AA93" s="151"/>
      <c r="AB93" s="151"/>
      <c r="AC93" s="151"/>
      <c r="AD93" s="151"/>
      <c r="AE93" s="151"/>
      <c r="AF93" s="151"/>
      <c r="AG93" s="151" t="s">
        <v>138</v>
      </c>
      <c r="AH93" s="151">
        <v>2</v>
      </c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</row>
    <row r="94" spans="1:60" ht="12.75" outlineLevel="1">
      <c r="A94" s="158"/>
      <c r="B94" s="159"/>
      <c r="C94" s="189" t="s">
        <v>202</v>
      </c>
      <c r="D94" s="165"/>
      <c r="E94" s="166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51"/>
      <c r="Y94" s="151"/>
      <c r="Z94" s="151"/>
      <c r="AA94" s="151"/>
      <c r="AB94" s="151"/>
      <c r="AC94" s="151"/>
      <c r="AD94" s="151"/>
      <c r="AE94" s="151"/>
      <c r="AF94" s="151"/>
      <c r="AG94" s="151" t="s">
        <v>138</v>
      </c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</row>
    <row r="95" spans="1:60" ht="12.75" outlineLevel="1">
      <c r="A95" s="158"/>
      <c r="B95" s="159"/>
      <c r="C95" s="188" t="s">
        <v>203</v>
      </c>
      <c r="D95" s="163"/>
      <c r="E95" s="164">
        <v>2.229</v>
      </c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51"/>
      <c r="Y95" s="151"/>
      <c r="Z95" s="151"/>
      <c r="AA95" s="151"/>
      <c r="AB95" s="151"/>
      <c r="AC95" s="151"/>
      <c r="AD95" s="151"/>
      <c r="AE95" s="151"/>
      <c r="AF95" s="151"/>
      <c r="AG95" s="151" t="s">
        <v>138</v>
      </c>
      <c r="AH95" s="151">
        <v>0</v>
      </c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</row>
    <row r="96" spans="1:60" ht="12.75" outlineLevel="1">
      <c r="A96" s="158"/>
      <c r="B96" s="159"/>
      <c r="C96" s="188" t="s">
        <v>204</v>
      </c>
      <c r="D96" s="163"/>
      <c r="E96" s="164">
        <v>1.1145</v>
      </c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51"/>
      <c r="Y96" s="151"/>
      <c r="Z96" s="151"/>
      <c r="AA96" s="151"/>
      <c r="AB96" s="151"/>
      <c r="AC96" s="151"/>
      <c r="AD96" s="151"/>
      <c r="AE96" s="151"/>
      <c r="AF96" s="151"/>
      <c r="AG96" s="151" t="s">
        <v>138</v>
      </c>
      <c r="AH96" s="151">
        <v>0</v>
      </c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</row>
    <row r="97" spans="1:60" ht="12.75" outlineLevel="1">
      <c r="A97" s="158"/>
      <c r="B97" s="159"/>
      <c r="C97" s="188" t="s">
        <v>177</v>
      </c>
      <c r="D97" s="163"/>
      <c r="E97" s="164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51"/>
      <c r="Y97" s="151"/>
      <c r="Z97" s="151"/>
      <c r="AA97" s="151"/>
      <c r="AB97" s="151"/>
      <c r="AC97" s="151"/>
      <c r="AD97" s="151"/>
      <c r="AE97" s="151"/>
      <c r="AF97" s="151"/>
      <c r="AG97" s="151" t="s">
        <v>138</v>
      </c>
      <c r="AH97" s="151">
        <v>0</v>
      </c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</row>
    <row r="98" spans="1:60" ht="12.75" outlineLevel="1">
      <c r="A98" s="158"/>
      <c r="B98" s="159"/>
      <c r="C98" s="188" t="s">
        <v>205</v>
      </c>
      <c r="D98" s="163"/>
      <c r="E98" s="164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51"/>
      <c r="Y98" s="151"/>
      <c r="Z98" s="151"/>
      <c r="AA98" s="151"/>
      <c r="AB98" s="151"/>
      <c r="AC98" s="151"/>
      <c r="AD98" s="151"/>
      <c r="AE98" s="151"/>
      <c r="AF98" s="151"/>
      <c r="AG98" s="151" t="s">
        <v>138</v>
      </c>
      <c r="AH98" s="151">
        <v>0</v>
      </c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</row>
    <row r="99" spans="1:60" ht="12.75" outlineLevel="1">
      <c r="A99" s="158"/>
      <c r="B99" s="159"/>
      <c r="C99" s="188" t="s">
        <v>206</v>
      </c>
      <c r="D99" s="163"/>
      <c r="E99" s="164">
        <v>4.9750000000000005</v>
      </c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51"/>
      <c r="Y99" s="151"/>
      <c r="Z99" s="151"/>
      <c r="AA99" s="151"/>
      <c r="AB99" s="151"/>
      <c r="AC99" s="151"/>
      <c r="AD99" s="151"/>
      <c r="AE99" s="151"/>
      <c r="AF99" s="151"/>
      <c r="AG99" s="151" t="s">
        <v>138</v>
      </c>
      <c r="AH99" s="151">
        <v>0</v>
      </c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</row>
    <row r="100" spans="1:60" ht="12.75" outlineLevel="1">
      <c r="A100" s="158"/>
      <c r="B100" s="159"/>
      <c r="C100" s="247"/>
      <c r="D100" s="248"/>
      <c r="E100" s="248"/>
      <c r="F100" s="248"/>
      <c r="G100" s="248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 t="s">
        <v>127</v>
      </c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</row>
    <row r="101" spans="1:60" ht="12.75" outlineLevel="1">
      <c r="A101" s="176">
        <v>11</v>
      </c>
      <c r="B101" s="177" t="s">
        <v>207</v>
      </c>
      <c r="C101" s="187" t="s">
        <v>208</v>
      </c>
      <c r="D101" s="178" t="s">
        <v>133</v>
      </c>
      <c r="E101" s="179">
        <v>42.7635</v>
      </c>
      <c r="F101" s="180"/>
      <c r="G101" s="181">
        <f>ROUND(E101*F101,2)</f>
        <v>0</v>
      </c>
      <c r="H101" s="180"/>
      <c r="I101" s="181">
        <f>ROUND(E101*H101,2)</f>
        <v>0</v>
      </c>
      <c r="J101" s="180"/>
      <c r="K101" s="181">
        <f>ROUND(E101*J101,2)</f>
        <v>0</v>
      </c>
      <c r="L101" s="181">
        <v>21</v>
      </c>
      <c r="M101" s="181">
        <f>G101*(1+L101/100)</f>
        <v>0</v>
      </c>
      <c r="N101" s="181">
        <v>0</v>
      </c>
      <c r="O101" s="181">
        <f>ROUND(E101*N101,2)</f>
        <v>0</v>
      </c>
      <c r="P101" s="181">
        <v>0</v>
      </c>
      <c r="Q101" s="181">
        <f>ROUND(E101*P101,2)</f>
        <v>0</v>
      </c>
      <c r="R101" s="181" t="s">
        <v>184</v>
      </c>
      <c r="S101" s="181" t="s">
        <v>123</v>
      </c>
      <c r="T101" s="182" t="s">
        <v>123</v>
      </c>
      <c r="U101" s="161">
        <v>0.09300000000000001</v>
      </c>
      <c r="V101" s="161">
        <f>ROUND(E101*U101,2)</f>
        <v>3.98</v>
      </c>
      <c r="W101" s="16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 t="s">
        <v>124</v>
      </c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</row>
    <row r="102" spans="1:60" ht="22.5" outlineLevel="1">
      <c r="A102" s="158"/>
      <c r="B102" s="159"/>
      <c r="C102" s="255" t="s">
        <v>185</v>
      </c>
      <c r="D102" s="256"/>
      <c r="E102" s="256"/>
      <c r="F102" s="256"/>
      <c r="G102" s="256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 t="s">
        <v>126</v>
      </c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83" t="str">
        <f>C102</f>
        <v>bez naložení, avšak se složením zemin schopných zúrodnění, kamenouhelných hlušin a výsypkových materiálů, příplatek za každých dalších i započatých 1000 m,</v>
      </c>
      <c r="BB102" s="151"/>
      <c r="BC102" s="151"/>
      <c r="BD102" s="151"/>
      <c r="BE102" s="151"/>
      <c r="BF102" s="151"/>
      <c r="BG102" s="151"/>
      <c r="BH102" s="151"/>
    </row>
    <row r="103" spans="1:60" ht="12.75" outlineLevel="1">
      <c r="A103" s="158"/>
      <c r="B103" s="159"/>
      <c r="C103" s="251" t="s">
        <v>186</v>
      </c>
      <c r="D103" s="252"/>
      <c r="E103" s="252"/>
      <c r="F103" s="252"/>
      <c r="G103" s="252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 t="s">
        <v>136</v>
      </c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</row>
    <row r="104" spans="1:60" ht="12.75" outlineLevel="1">
      <c r="A104" s="158"/>
      <c r="B104" s="159"/>
      <c r="C104" s="251" t="s">
        <v>187</v>
      </c>
      <c r="D104" s="252"/>
      <c r="E104" s="252"/>
      <c r="F104" s="252"/>
      <c r="G104" s="252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 t="s">
        <v>136</v>
      </c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</row>
    <row r="105" spans="1:60" ht="12.75" outlineLevel="1">
      <c r="A105" s="158"/>
      <c r="B105" s="159"/>
      <c r="C105" s="251" t="s">
        <v>188</v>
      </c>
      <c r="D105" s="252"/>
      <c r="E105" s="252"/>
      <c r="F105" s="252"/>
      <c r="G105" s="252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 t="s">
        <v>136</v>
      </c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83" t="str">
        <f>C105</f>
        <v>- udržování sjízdnosti cest uvnitř násypiště i výkopiště, pokud vrcholky nerovností nejsou   vyšší než +- 0,5 m,</v>
      </c>
      <c r="BB105" s="151"/>
      <c r="BC105" s="151"/>
      <c r="BD105" s="151"/>
      <c r="BE105" s="151"/>
      <c r="BF105" s="151"/>
      <c r="BG105" s="151"/>
      <c r="BH105" s="151"/>
    </row>
    <row r="106" spans="1:60" ht="12.75" outlineLevel="1">
      <c r="A106" s="158"/>
      <c r="B106" s="159"/>
      <c r="C106" s="251" t="s">
        <v>189</v>
      </c>
      <c r="D106" s="252"/>
      <c r="E106" s="252"/>
      <c r="F106" s="252"/>
      <c r="G106" s="252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 t="s">
        <v>136</v>
      </c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</row>
    <row r="107" spans="1:60" ht="12.75" outlineLevel="1">
      <c r="A107" s="158"/>
      <c r="B107" s="159"/>
      <c r="C107" s="188" t="s">
        <v>209</v>
      </c>
      <c r="D107" s="163"/>
      <c r="E107" s="164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 t="s">
        <v>138</v>
      </c>
      <c r="AH107" s="151">
        <v>0</v>
      </c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</row>
    <row r="108" spans="1:60" ht="12.75" outlineLevel="1">
      <c r="A108" s="158"/>
      <c r="B108" s="159"/>
      <c r="C108" s="188" t="s">
        <v>137</v>
      </c>
      <c r="D108" s="163"/>
      <c r="E108" s="164">
        <v>31.5</v>
      </c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 t="s">
        <v>138</v>
      </c>
      <c r="AH108" s="151">
        <v>0</v>
      </c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</row>
    <row r="109" spans="1:60" ht="12.75" outlineLevel="1">
      <c r="A109" s="158"/>
      <c r="B109" s="159"/>
      <c r="C109" s="188" t="s">
        <v>139</v>
      </c>
      <c r="D109" s="163"/>
      <c r="E109" s="164">
        <v>4.050000000000001</v>
      </c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 t="s">
        <v>138</v>
      </c>
      <c r="AH109" s="151">
        <v>0</v>
      </c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</row>
    <row r="110" spans="1:60" ht="12.75" outlineLevel="1">
      <c r="A110" s="158"/>
      <c r="B110" s="159"/>
      <c r="C110" s="188" t="s">
        <v>140</v>
      </c>
      <c r="D110" s="163"/>
      <c r="E110" s="164">
        <v>15.532</v>
      </c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 t="s">
        <v>138</v>
      </c>
      <c r="AH110" s="151">
        <v>0</v>
      </c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</row>
    <row r="111" spans="1:60" ht="12.75" outlineLevel="1">
      <c r="A111" s="158"/>
      <c r="B111" s="159"/>
      <c r="C111" s="188" t="s">
        <v>177</v>
      </c>
      <c r="D111" s="163"/>
      <c r="E111" s="164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 t="s">
        <v>138</v>
      </c>
      <c r="AH111" s="151">
        <v>0</v>
      </c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</row>
    <row r="112" spans="1:60" ht="12.75" outlineLevel="1">
      <c r="A112" s="158"/>
      <c r="B112" s="159"/>
      <c r="C112" s="188" t="s">
        <v>210</v>
      </c>
      <c r="D112" s="163"/>
      <c r="E112" s="164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 t="s">
        <v>138</v>
      </c>
      <c r="AH112" s="151">
        <v>0</v>
      </c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</row>
    <row r="113" spans="1:60" ht="12.75" outlineLevel="1">
      <c r="A113" s="158"/>
      <c r="B113" s="159"/>
      <c r="C113" s="189" t="s">
        <v>191</v>
      </c>
      <c r="D113" s="165"/>
      <c r="E113" s="166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 t="s">
        <v>138</v>
      </c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</row>
    <row r="114" spans="1:60" ht="12.75" outlineLevel="1">
      <c r="A114" s="158"/>
      <c r="B114" s="159"/>
      <c r="C114" s="190" t="s">
        <v>192</v>
      </c>
      <c r="D114" s="165"/>
      <c r="E114" s="166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 t="s">
        <v>138</v>
      </c>
      <c r="AH114" s="151">
        <v>2</v>
      </c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</row>
    <row r="115" spans="1:60" ht="12.75" outlineLevel="1">
      <c r="A115" s="158"/>
      <c r="B115" s="159"/>
      <c r="C115" s="190" t="s">
        <v>193</v>
      </c>
      <c r="D115" s="165"/>
      <c r="E115" s="166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 t="s">
        <v>138</v>
      </c>
      <c r="AH115" s="151">
        <v>2</v>
      </c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</row>
    <row r="116" spans="1:60" ht="12.75" outlineLevel="1">
      <c r="A116" s="158"/>
      <c r="B116" s="159"/>
      <c r="C116" s="190" t="s">
        <v>194</v>
      </c>
      <c r="D116" s="165"/>
      <c r="E116" s="166">
        <v>306</v>
      </c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 t="s">
        <v>138</v>
      </c>
      <c r="AH116" s="151">
        <v>2</v>
      </c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</row>
    <row r="117" spans="1:60" ht="12.75" outlineLevel="1">
      <c r="A117" s="158"/>
      <c r="B117" s="159"/>
      <c r="C117" s="190" t="s">
        <v>195</v>
      </c>
      <c r="D117" s="165"/>
      <c r="E117" s="166">
        <v>37.800000000000004</v>
      </c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 t="s">
        <v>138</v>
      </c>
      <c r="AH117" s="151">
        <v>2</v>
      </c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</row>
    <row r="118" spans="1:60" ht="12.75" outlineLevel="1">
      <c r="A118" s="158"/>
      <c r="B118" s="159"/>
      <c r="C118" s="190" t="s">
        <v>196</v>
      </c>
      <c r="D118" s="165"/>
      <c r="E118" s="166">
        <v>148.26000000000002</v>
      </c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51"/>
      <c r="Y118" s="151"/>
      <c r="Z118" s="151"/>
      <c r="AA118" s="151"/>
      <c r="AB118" s="151"/>
      <c r="AC118" s="151"/>
      <c r="AD118" s="151"/>
      <c r="AE118" s="151"/>
      <c r="AF118" s="151"/>
      <c r="AG118" s="151" t="s">
        <v>138</v>
      </c>
      <c r="AH118" s="151">
        <v>2</v>
      </c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</row>
    <row r="119" spans="1:60" ht="12.75" outlineLevel="1">
      <c r="A119" s="158"/>
      <c r="B119" s="159"/>
      <c r="C119" s="190" t="s">
        <v>197</v>
      </c>
      <c r="D119" s="165"/>
      <c r="E119" s="166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 t="s">
        <v>138</v>
      </c>
      <c r="AH119" s="151">
        <v>2</v>
      </c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</row>
    <row r="120" spans="1:60" ht="12.75" outlineLevel="1">
      <c r="A120" s="158"/>
      <c r="B120" s="159"/>
      <c r="C120" s="190" t="s">
        <v>198</v>
      </c>
      <c r="D120" s="165"/>
      <c r="E120" s="166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 t="s">
        <v>138</v>
      </c>
      <c r="AH120" s="151">
        <v>2</v>
      </c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</row>
    <row r="121" spans="1:60" ht="12.75" outlineLevel="1">
      <c r="A121" s="158"/>
      <c r="B121" s="159"/>
      <c r="C121" s="190" t="s">
        <v>199</v>
      </c>
      <c r="D121" s="165"/>
      <c r="E121" s="166">
        <v>-300</v>
      </c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51"/>
      <c r="Y121" s="151"/>
      <c r="Z121" s="151"/>
      <c r="AA121" s="151"/>
      <c r="AB121" s="151"/>
      <c r="AC121" s="151"/>
      <c r="AD121" s="151"/>
      <c r="AE121" s="151"/>
      <c r="AF121" s="151"/>
      <c r="AG121" s="151" t="s">
        <v>138</v>
      </c>
      <c r="AH121" s="151">
        <v>2</v>
      </c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</row>
    <row r="122" spans="1:60" ht="12.75" outlineLevel="1">
      <c r="A122" s="158"/>
      <c r="B122" s="159"/>
      <c r="C122" s="190" t="s">
        <v>200</v>
      </c>
      <c r="D122" s="165"/>
      <c r="E122" s="166">
        <v>-36</v>
      </c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51"/>
      <c r="Y122" s="151"/>
      <c r="Z122" s="151"/>
      <c r="AA122" s="151"/>
      <c r="AB122" s="151"/>
      <c r="AC122" s="151"/>
      <c r="AD122" s="151"/>
      <c r="AE122" s="151"/>
      <c r="AF122" s="151"/>
      <c r="AG122" s="151" t="s">
        <v>138</v>
      </c>
      <c r="AH122" s="151">
        <v>2</v>
      </c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</row>
    <row r="123" spans="1:60" ht="12.75" outlineLevel="1">
      <c r="A123" s="158"/>
      <c r="B123" s="159"/>
      <c r="C123" s="190" t="s">
        <v>201</v>
      </c>
      <c r="D123" s="165"/>
      <c r="E123" s="166">
        <v>-141.2</v>
      </c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 t="s">
        <v>138</v>
      </c>
      <c r="AH123" s="151">
        <v>2</v>
      </c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</row>
    <row r="124" spans="1:60" ht="12.75" outlineLevel="1">
      <c r="A124" s="158"/>
      <c r="B124" s="159"/>
      <c r="C124" s="189" t="s">
        <v>202</v>
      </c>
      <c r="D124" s="165"/>
      <c r="E124" s="166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51"/>
      <c r="Y124" s="151"/>
      <c r="Z124" s="151"/>
      <c r="AA124" s="151"/>
      <c r="AB124" s="151"/>
      <c r="AC124" s="151"/>
      <c r="AD124" s="151"/>
      <c r="AE124" s="151"/>
      <c r="AF124" s="151"/>
      <c r="AG124" s="151" t="s">
        <v>138</v>
      </c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</row>
    <row r="125" spans="1:60" ht="12.75" outlineLevel="1">
      <c r="A125" s="158"/>
      <c r="B125" s="159"/>
      <c r="C125" s="188" t="s">
        <v>211</v>
      </c>
      <c r="D125" s="163"/>
      <c r="E125" s="164">
        <v>-2.2289999999999996</v>
      </c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 t="s">
        <v>138</v>
      </c>
      <c r="AH125" s="151">
        <v>0</v>
      </c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</row>
    <row r="126" spans="1:60" ht="12.75" outlineLevel="1">
      <c r="A126" s="158"/>
      <c r="B126" s="159"/>
      <c r="C126" s="188" t="s">
        <v>212</v>
      </c>
      <c r="D126" s="163"/>
      <c r="E126" s="164">
        <v>-1.1144999999999998</v>
      </c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151" t="s">
        <v>138</v>
      </c>
      <c r="AH126" s="151">
        <v>0</v>
      </c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</row>
    <row r="127" spans="1:60" ht="12.75" outlineLevel="1">
      <c r="A127" s="158"/>
      <c r="B127" s="159"/>
      <c r="C127" s="188" t="s">
        <v>177</v>
      </c>
      <c r="D127" s="163"/>
      <c r="E127" s="164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51"/>
      <c r="Y127" s="151"/>
      <c r="Z127" s="151"/>
      <c r="AA127" s="151"/>
      <c r="AB127" s="151"/>
      <c r="AC127" s="151"/>
      <c r="AD127" s="151"/>
      <c r="AE127" s="151"/>
      <c r="AF127" s="151"/>
      <c r="AG127" s="151" t="s">
        <v>138</v>
      </c>
      <c r="AH127" s="151">
        <v>0</v>
      </c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</row>
    <row r="128" spans="1:60" ht="12.75" outlineLevel="1">
      <c r="A128" s="158"/>
      <c r="B128" s="159"/>
      <c r="C128" s="188" t="s">
        <v>213</v>
      </c>
      <c r="D128" s="163"/>
      <c r="E128" s="164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 t="s">
        <v>138</v>
      </c>
      <c r="AH128" s="151">
        <v>0</v>
      </c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</row>
    <row r="129" spans="1:60" ht="12.75" outlineLevel="1">
      <c r="A129" s="158"/>
      <c r="B129" s="159"/>
      <c r="C129" s="188" t="s">
        <v>214</v>
      </c>
      <c r="D129" s="163"/>
      <c r="E129" s="164">
        <v>-4.975</v>
      </c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51"/>
      <c r="Y129" s="151"/>
      <c r="Z129" s="151"/>
      <c r="AA129" s="151"/>
      <c r="AB129" s="151"/>
      <c r="AC129" s="151"/>
      <c r="AD129" s="151"/>
      <c r="AE129" s="151"/>
      <c r="AF129" s="151"/>
      <c r="AG129" s="151" t="s">
        <v>138</v>
      </c>
      <c r="AH129" s="151">
        <v>0</v>
      </c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</row>
    <row r="130" spans="1:60" ht="12.75" outlineLevel="1">
      <c r="A130" s="158"/>
      <c r="B130" s="159"/>
      <c r="C130" s="247"/>
      <c r="D130" s="248"/>
      <c r="E130" s="248"/>
      <c r="F130" s="248"/>
      <c r="G130" s="248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1" t="s">
        <v>127</v>
      </c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</row>
    <row r="131" spans="1:60" ht="22.5" outlineLevel="1">
      <c r="A131" s="176">
        <v>12</v>
      </c>
      <c r="B131" s="177" t="s">
        <v>215</v>
      </c>
      <c r="C131" s="187" t="s">
        <v>216</v>
      </c>
      <c r="D131" s="178" t="s">
        <v>121</v>
      </c>
      <c r="E131" s="179">
        <v>3</v>
      </c>
      <c r="F131" s="180"/>
      <c r="G131" s="181">
        <f>ROUND(E131*F131,2)</f>
        <v>0</v>
      </c>
      <c r="H131" s="180"/>
      <c r="I131" s="181">
        <f>ROUND(E131*H131,2)</f>
        <v>0</v>
      </c>
      <c r="J131" s="180"/>
      <c r="K131" s="181">
        <f>ROUND(E131*J131,2)</f>
        <v>0</v>
      </c>
      <c r="L131" s="181">
        <v>21</v>
      </c>
      <c r="M131" s="181">
        <f>G131*(1+L131/100)</f>
        <v>0</v>
      </c>
      <c r="N131" s="181">
        <v>0</v>
      </c>
      <c r="O131" s="181">
        <f>ROUND(E131*N131,2)</f>
        <v>0</v>
      </c>
      <c r="P131" s="181">
        <v>0</v>
      </c>
      <c r="Q131" s="181">
        <f>ROUND(E131*P131,2)</f>
        <v>0</v>
      </c>
      <c r="R131" s="181" t="s">
        <v>122</v>
      </c>
      <c r="S131" s="181" t="s">
        <v>123</v>
      </c>
      <c r="T131" s="182" t="s">
        <v>123</v>
      </c>
      <c r="U131" s="161">
        <v>0.5700000000000001</v>
      </c>
      <c r="V131" s="161">
        <f>ROUND(E131*U131,2)</f>
        <v>1.71</v>
      </c>
      <c r="W131" s="161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 t="s">
        <v>124</v>
      </c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</row>
    <row r="132" spans="1:60" ht="12.75" outlineLevel="1">
      <c r="A132" s="158"/>
      <c r="B132" s="159"/>
      <c r="C132" s="255" t="s">
        <v>217</v>
      </c>
      <c r="D132" s="256"/>
      <c r="E132" s="256"/>
      <c r="F132" s="256"/>
      <c r="G132" s="256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51"/>
      <c r="Y132" s="151"/>
      <c r="Z132" s="151"/>
      <c r="AA132" s="151"/>
      <c r="AB132" s="151"/>
      <c r="AC132" s="151"/>
      <c r="AD132" s="151"/>
      <c r="AE132" s="151"/>
      <c r="AF132" s="151"/>
      <c r="AG132" s="151" t="s">
        <v>126</v>
      </c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</row>
    <row r="133" spans="1:60" ht="12.75" outlineLevel="1">
      <c r="A133" s="158"/>
      <c r="B133" s="159"/>
      <c r="C133" s="247"/>
      <c r="D133" s="248"/>
      <c r="E133" s="248"/>
      <c r="F133" s="248"/>
      <c r="G133" s="248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51"/>
      <c r="Y133" s="151"/>
      <c r="Z133" s="151"/>
      <c r="AA133" s="151"/>
      <c r="AB133" s="151"/>
      <c r="AC133" s="151"/>
      <c r="AD133" s="151"/>
      <c r="AE133" s="151"/>
      <c r="AF133" s="151"/>
      <c r="AG133" s="151" t="s">
        <v>127</v>
      </c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</row>
    <row r="134" spans="1:60" ht="22.5" outlineLevel="1">
      <c r="A134" s="176">
        <v>13</v>
      </c>
      <c r="B134" s="177" t="s">
        <v>218</v>
      </c>
      <c r="C134" s="187" t="s">
        <v>219</v>
      </c>
      <c r="D134" s="178" t="s">
        <v>121</v>
      </c>
      <c r="E134" s="179">
        <v>3</v>
      </c>
      <c r="F134" s="180"/>
      <c r="G134" s="181">
        <f>ROUND(E134*F134,2)</f>
        <v>0</v>
      </c>
      <c r="H134" s="180"/>
      <c r="I134" s="181">
        <f>ROUND(E134*H134,2)</f>
        <v>0</v>
      </c>
      <c r="J134" s="180"/>
      <c r="K134" s="181">
        <f>ROUND(E134*J134,2)</f>
        <v>0</v>
      </c>
      <c r="L134" s="181">
        <v>21</v>
      </c>
      <c r="M134" s="181">
        <f>G134*(1+L134/100)</f>
        <v>0</v>
      </c>
      <c r="N134" s="181">
        <v>0</v>
      </c>
      <c r="O134" s="181">
        <f>ROUND(E134*N134,2)</f>
        <v>0</v>
      </c>
      <c r="P134" s="181">
        <v>0</v>
      </c>
      <c r="Q134" s="181">
        <f>ROUND(E134*P134,2)</f>
        <v>0</v>
      </c>
      <c r="R134" s="181" t="s">
        <v>122</v>
      </c>
      <c r="S134" s="181" t="s">
        <v>123</v>
      </c>
      <c r="T134" s="182" t="s">
        <v>123</v>
      </c>
      <c r="U134" s="161">
        <v>0.066</v>
      </c>
      <c r="V134" s="161">
        <f>ROUND(E134*U134,2)</f>
        <v>0.2</v>
      </c>
      <c r="W134" s="161"/>
      <c r="X134" s="151"/>
      <c r="Y134" s="151"/>
      <c r="Z134" s="151"/>
      <c r="AA134" s="151"/>
      <c r="AB134" s="151"/>
      <c r="AC134" s="151"/>
      <c r="AD134" s="151"/>
      <c r="AE134" s="151"/>
      <c r="AF134" s="151"/>
      <c r="AG134" s="151" t="s">
        <v>124</v>
      </c>
      <c r="AH134" s="151"/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</row>
    <row r="135" spans="1:60" ht="12.75" outlineLevel="1">
      <c r="A135" s="158"/>
      <c r="B135" s="159"/>
      <c r="C135" s="255" t="s">
        <v>217</v>
      </c>
      <c r="D135" s="256"/>
      <c r="E135" s="256"/>
      <c r="F135" s="256"/>
      <c r="G135" s="256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51"/>
      <c r="Y135" s="151"/>
      <c r="Z135" s="151"/>
      <c r="AA135" s="151"/>
      <c r="AB135" s="151"/>
      <c r="AC135" s="151"/>
      <c r="AD135" s="151"/>
      <c r="AE135" s="151"/>
      <c r="AF135" s="151"/>
      <c r="AG135" s="151" t="s">
        <v>126</v>
      </c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</row>
    <row r="136" spans="1:60" ht="12.75" outlineLevel="1">
      <c r="A136" s="158"/>
      <c r="B136" s="159"/>
      <c r="C136" s="247"/>
      <c r="D136" s="248"/>
      <c r="E136" s="248"/>
      <c r="F136" s="248"/>
      <c r="G136" s="248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51"/>
      <c r="Y136" s="151"/>
      <c r="Z136" s="151"/>
      <c r="AA136" s="151"/>
      <c r="AB136" s="151"/>
      <c r="AC136" s="151"/>
      <c r="AD136" s="151"/>
      <c r="AE136" s="151"/>
      <c r="AF136" s="151"/>
      <c r="AG136" s="151" t="s">
        <v>127</v>
      </c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</row>
    <row r="137" spans="1:60" ht="22.5" outlineLevel="1">
      <c r="A137" s="176">
        <v>14</v>
      </c>
      <c r="B137" s="177" t="s">
        <v>220</v>
      </c>
      <c r="C137" s="187" t="s">
        <v>221</v>
      </c>
      <c r="D137" s="178" t="s">
        <v>133</v>
      </c>
      <c r="E137" s="179">
        <v>61.252</v>
      </c>
      <c r="F137" s="180"/>
      <c r="G137" s="181">
        <f>ROUND(E137*F137,2)</f>
        <v>0</v>
      </c>
      <c r="H137" s="180"/>
      <c r="I137" s="181">
        <f>ROUND(E137*H137,2)</f>
        <v>0</v>
      </c>
      <c r="J137" s="180"/>
      <c r="K137" s="181">
        <f>ROUND(E137*J137,2)</f>
        <v>0</v>
      </c>
      <c r="L137" s="181">
        <v>21</v>
      </c>
      <c r="M137" s="181">
        <f>G137*(1+L137/100)</f>
        <v>0</v>
      </c>
      <c r="N137" s="181">
        <v>0</v>
      </c>
      <c r="O137" s="181">
        <f>ROUND(E137*N137,2)</f>
        <v>0</v>
      </c>
      <c r="P137" s="181">
        <v>0</v>
      </c>
      <c r="Q137" s="181">
        <f>ROUND(E137*P137,2)</f>
        <v>0</v>
      </c>
      <c r="R137" s="181" t="s">
        <v>122</v>
      </c>
      <c r="S137" s="181" t="s">
        <v>123</v>
      </c>
      <c r="T137" s="182" t="s">
        <v>123</v>
      </c>
      <c r="U137" s="161">
        <v>0.053000000000000005</v>
      </c>
      <c r="V137" s="161">
        <f>ROUND(E137*U137,2)</f>
        <v>3.25</v>
      </c>
      <c r="W137" s="161"/>
      <c r="X137" s="151"/>
      <c r="Y137" s="151"/>
      <c r="Z137" s="151"/>
      <c r="AA137" s="151"/>
      <c r="AB137" s="151"/>
      <c r="AC137" s="151"/>
      <c r="AD137" s="151"/>
      <c r="AE137" s="151"/>
      <c r="AF137" s="151"/>
      <c r="AG137" s="151" t="s">
        <v>154</v>
      </c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</row>
    <row r="138" spans="1:60" ht="12.75" outlineLevel="1">
      <c r="A138" s="158"/>
      <c r="B138" s="159"/>
      <c r="C138" s="188" t="s">
        <v>167</v>
      </c>
      <c r="D138" s="163"/>
      <c r="E138" s="164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51"/>
      <c r="Y138" s="151"/>
      <c r="Z138" s="151"/>
      <c r="AA138" s="151"/>
      <c r="AB138" s="151"/>
      <c r="AC138" s="151"/>
      <c r="AD138" s="151"/>
      <c r="AE138" s="151"/>
      <c r="AF138" s="151"/>
      <c r="AG138" s="151" t="s">
        <v>138</v>
      </c>
      <c r="AH138" s="151">
        <v>0</v>
      </c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</row>
    <row r="139" spans="1:60" ht="12.75" outlineLevel="1">
      <c r="A139" s="158"/>
      <c r="B139" s="159"/>
      <c r="C139" s="188" t="s">
        <v>144</v>
      </c>
      <c r="D139" s="163"/>
      <c r="E139" s="164">
        <v>30.6</v>
      </c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51"/>
      <c r="Y139" s="151"/>
      <c r="Z139" s="151"/>
      <c r="AA139" s="151"/>
      <c r="AB139" s="151"/>
      <c r="AC139" s="151"/>
      <c r="AD139" s="151"/>
      <c r="AE139" s="151"/>
      <c r="AF139" s="151"/>
      <c r="AG139" s="151" t="s">
        <v>138</v>
      </c>
      <c r="AH139" s="151">
        <v>0</v>
      </c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</row>
    <row r="140" spans="1:60" ht="12.75" outlineLevel="1">
      <c r="A140" s="158"/>
      <c r="B140" s="159"/>
      <c r="C140" s="188" t="s">
        <v>145</v>
      </c>
      <c r="D140" s="163"/>
      <c r="E140" s="164">
        <v>3.7800000000000002</v>
      </c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51"/>
      <c r="Y140" s="151"/>
      <c r="Z140" s="151"/>
      <c r="AA140" s="151"/>
      <c r="AB140" s="151"/>
      <c r="AC140" s="151"/>
      <c r="AD140" s="151"/>
      <c r="AE140" s="151"/>
      <c r="AF140" s="151"/>
      <c r="AG140" s="151" t="s">
        <v>138</v>
      </c>
      <c r="AH140" s="151">
        <v>0</v>
      </c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</row>
    <row r="141" spans="1:60" ht="12.75" outlineLevel="1">
      <c r="A141" s="158"/>
      <c r="B141" s="159"/>
      <c r="C141" s="188" t="s">
        <v>146</v>
      </c>
      <c r="D141" s="163"/>
      <c r="E141" s="164">
        <v>14.826</v>
      </c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51"/>
      <c r="Y141" s="151"/>
      <c r="Z141" s="151"/>
      <c r="AA141" s="151"/>
      <c r="AB141" s="151"/>
      <c r="AC141" s="151"/>
      <c r="AD141" s="151"/>
      <c r="AE141" s="151"/>
      <c r="AF141" s="151"/>
      <c r="AG141" s="151" t="s">
        <v>138</v>
      </c>
      <c r="AH141" s="151">
        <v>0</v>
      </c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</row>
    <row r="142" spans="1:60" ht="12.75" outlineLevel="1">
      <c r="A142" s="158"/>
      <c r="B142" s="159"/>
      <c r="C142" s="188" t="s">
        <v>168</v>
      </c>
      <c r="D142" s="163"/>
      <c r="E142" s="164"/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51"/>
      <c r="Y142" s="151"/>
      <c r="Z142" s="151"/>
      <c r="AA142" s="151"/>
      <c r="AB142" s="151"/>
      <c r="AC142" s="151"/>
      <c r="AD142" s="151"/>
      <c r="AE142" s="151"/>
      <c r="AF142" s="151"/>
      <c r="AG142" s="151" t="s">
        <v>138</v>
      </c>
      <c r="AH142" s="151">
        <v>0</v>
      </c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</row>
    <row r="143" spans="1:60" ht="12.75" outlineLevel="1">
      <c r="A143" s="158"/>
      <c r="B143" s="159"/>
      <c r="C143" s="188" t="s">
        <v>157</v>
      </c>
      <c r="D143" s="163"/>
      <c r="E143" s="164"/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51"/>
      <c r="Y143" s="151"/>
      <c r="Z143" s="151"/>
      <c r="AA143" s="151"/>
      <c r="AB143" s="151"/>
      <c r="AC143" s="151"/>
      <c r="AD143" s="151"/>
      <c r="AE143" s="151"/>
      <c r="AF143" s="151"/>
      <c r="AG143" s="151" t="s">
        <v>138</v>
      </c>
      <c r="AH143" s="151">
        <v>0</v>
      </c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</row>
    <row r="144" spans="1:60" ht="12.75" outlineLevel="1">
      <c r="A144" s="158"/>
      <c r="B144" s="159"/>
      <c r="C144" s="188" t="s">
        <v>158</v>
      </c>
      <c r="D144" s="163"/>
      <c r="E144" s="164">
        <v>6.156000000000001</v>
      </c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51"/>
      <c r="Y144" s="151"/>
      <c r="Z144" s="151"/>
      <c r="AA144" s="151"/>
      <c r="AB144" s="151"/>
      <c r="AC144" s="151"/>
      <c r="AD144" s="151"/>
      <c r="AE144" s="151"/>
      <c r="AF144" s="151"/>
      <c r="AG144" s="151" t="s">
        <v>138</v>
      </c>
      <c r="AH144" s="151">
        <v>0</v>
      </c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</row>
    <row r="145" spans="1:60" ht="12.75" outlineLevel="1">
      <c r="A145" s="158"/>
      <c r="B145" s="159"/>
      <c r="C145" s="188" t="s">
        <v>159</v>
      </c>
      <c r="D145" s="163"/>
      <c r="E145" s="164">
        <v>2.85</v>
      </c>
      <c r="F145" s="161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51"/>
      <c r="Y145" s="151"/>
      <c r="Z145" s="151"/>
      <c r="AA145" s="151"/>
      <c r="AB145" s="151"/>
      <c r="AC145" s="151"/>
      <c r="AD145" s="151"/>
      <c r="AE145" s="151"/>
      <c r="AF145" s="151"/>
      <c r="AG145" s="151" t="s">
        <v>138</v>
      </c>
      <c r="AH145" s="151">
        <v>0</v>
      </c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</row>
    <row r="146" spans="1:60" ht="12.75" outlineLevel="1">
      <c r="A146" s="158"/>
      <c r="B146" s="159"/>
      <c r="C146" s="188" t="s">
        <v>160</v>
      </c>
      <c r="D146" s="163"/>
      <c r="E146" s="164">
        <v>2.1375</v>
      </c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51"/>
      <c r="Y146" s="151"/>
      <c r="Z146" s="151"/>
      <c r="AA146" s="151"/>
      <c r="AB146" s="151"/>
      <c r="AC146" s="151"/>
      <c r="AD146" s="151"/>
      <c r="AE146" s="151"/>
      <c r="AF146" s="151"/>
      <c r="AG146" s="151" t="s">
        <v>138</v>
      </c>
      <c r="AH146" s="151">
        <v>0</v>
      </c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</row>
    <row r="147" spans="1:60" ht="12.75" outlineLevel="1">
      <c r="A147" s="158"/>
      <c r="B147" s="159"/>
      <c r="C147" s="188" t="s">
        <v>161</v>
      </c>
      <c r="D147" s="163"/>
      <c r="E147" s="164">
        <v>0.5985</v>
      </c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51"/>
      <c r="Y147" s="151"/>
      <c r="Z147" s="151"/>
      <c r="AA147" s="151"/>
      <c r="AB147" s="151"/>
      <c r="AC147" s="151"/>
      <c r="AD147" s="151"/>
      <c r="AE147" s="151"/>
      <c r="AF147" s="151"/>
      <c r="AG147" s="151" t="s">
        <v>138</v>
      </c>
      <c r="AH147" s="151">
        <v>0</v>
      </c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</row>
    <row r="148" spans="1:60" ht="12.75" outlineLevel="1">
      <c r="A148" s="158"/>
      <c r="B148" s="159"/>
      <c r="C148" s="188" t="s">
        <v>162</v>
      </c>
      <c r="D148" s="163"/>
      <c r="E148" s="164">
        <v>0.30400000000000005</v>
      </c>
      <c r="F148" s="161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51"/>
      <c r="Y148" s="151"/>
      <c r="Z148" s="151"/>
      <c r="AA148" s="151"/>
      <c r="AB148" s="151"/>
      <c r="AC148" s="151"/>
      <c r="AD148" s="151"/>
      <c r="AE148" s="151"/>
      <c r="AF148" s="151"/>
      <c r="AG148" s="151" t="s">
        <v>138</v>
      </c>
      <c r="AH148" s="151">
        <v>0</v>
      </c>
      <c r="AI148" s="151"/>
      <c r="AJ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  <c r="AT148" s="151"/>
      <c r="AU148" s="151"/>
      <c r="AV148" s="151"/>
      <c r="AW148" s="151"/>
      <c r="AX148" s="151"/>
      <c r="AY148" s="151"/>
      <c r="AZ148" s="151"/>
      <c r="BA148" s="151"/>
      <c r="BB148" s="151"/>
      <c r="BC148" s="151"/>
      <c r="BD148" s="151"/>
      <c r="BE148" s="151"/>
      <c r="BF148" s="151"/>
      <c r="BG148" s="151"/>
      <c r="BH148" s="151"/>
    </row>
    <row r="149" spans="1:60" ht="12.75" outlineLevel="1">
      <c r="A149" s="158"/>
      <c r="B149" s="159"/>
      <c r="C149" s="247"/>
      <c r="D149" s="248"/>
      <c r="E149" s="248"/>
      <c r="F149" s="248"/>
      <c r="G149" s="248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51"/>
      <c r="Y149" s="151"/>
      <c r="Z149" s="151"/>
      <c r="AA149" s="151"/>
      <c r="AB149" s="151"/>
      <c r="AC149" s="151"/>
      <c r="AD149" s="151"/>
      <c r="AE149" s="151"/>
      <c r="AF149" s="151"/>
      <c r="AG149" s="151" t="s">
        <v>127</v>
      </c>
      <c r="AH149" s="151"/>
      <c r="AI149" s="151"/>
      <c r="AJ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  <c r="AT149" s="151"/>
      <c r="AU149" s="151"/>
      <c r="AV149" s="151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151"/>
    </row>
    <row r="150" spans="1:60" ht="12.75" outlineLevel="1">
      <c r="A150" s="176">
        <v>15</v>
      </c>
      <c r="B150" s="177" t="s">
        <v>222</v>
      </c>
      <c r="C150" s="187" t="s">
        <v>223</v>
      </c>
      <c r="D150" s="178" t="s">
        <v>133</v>
      </c>
      <c r="E150" s="179">
        <v>51.082</v>
      </c>
      <c r="F150" s="180"/>
      <c r="G150" s="181">
        <f>ROUND(E150*F150,2)</f>
        <v>0</v>
      </c>
      <c r="H150" s="180"/>
      <c r="I150" s="181">
        <f>ROUND(E150*H150,2)</f>
        <v>0</v>
      </c>
      <c r="J150" s="180"/>
      <c r="K150" s="181">
        <f>ROUND(E150*J150,2)</f>
        <v>0</v>
      </c>
      <c r="L150" s="181">
        <v>21</v>
      </c>
      <c r="M150" s="181">
        <f>G150*(1+L150/100)</f>
        <v>0</v>
      </c>
      <c r="N150" s="181">
        <v>0</v>
      </c>
      <c r="O150" s="181">
        <f>ROUND(E150*N150,2)</f>
        <v>0</v>
      </c>
      <c r="P150" s="181">
        <v>0</v>
      </c>
      <c r="Q150" s="181">
        <f>ROUND(E150*P150,2)</f>
        <v>0</v>
      </c>
      <c r="R150" s="181" t="s">
        <v>184</v>
      </c>
      <c r="S150" s="181" t="s">
        <v>123</v>
      </c>
      <c r="T150" s="182" t="s">
        <v>123</v>
      </c>
      <c r="U150" s="161">
        <v>0.067</v>
      </c>
      <c r="V150" s="161">
        <f>ROUND(E150*U150,2)</f>
        <v>3.42</v>
      </c>
      <c r="W150" s="161"/>
      <c r="X150" s="151"/>
      <c r="Y150" s="151"/>
      <c r="Z150" s="151"/>
      <c r="AA150" s="151"/>
      <c r="AB150" s="151"/>
      <c r="AC150" s="151"/>
      <c r="AD150" s="151"/>
      <c r="AE150" s="151"/>
      <c r="AF150" s="151"/>
      <c r="AG150" s="151" t="s">
        <v>124</v>
      </c>
      <c r="AH150" s="151"/>
      <c r="AI150" s="151"/>
      <c r="AJ150" s="151"/>
      <c r="AK150" s="151"/>
      <c r="AL150" s="151"/>
      <c r="AM150" s="151"/>
      <c r="AN150" s="151"/>
      <c r="AO150" s="151"/>
      <c r="AP150" s="151"/>
      <c r="AQ150" s="151"/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151"/>
      <c r="BB150" s="151"/>
      <c r="BC150" s="151"/>
      <c r="BD150" s="151"/>
      <c r="BE150" s="151"/>
      <c r="BF150" s="151"/>
      <c r="BG150" s="151"/>
      <c r="BH150" s="151"/>
    </row>
    <row r="151" spans="1:60" ht="12.75" outlineLevel="1">
      <c r="A151" s="158"/>
      <c r="B151" s="159"/>
      <c r="C151" s="255" t="s">
        <v>224</v>
      </c>
      <c r="D151" s="256"/>
      <c r="E151" s="256"/>
      <c r="F151" s="256"/>
      <c r="G151" s="256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51"/>
      <c r="Y151" s="151"/>
      <c r="Z151" s="151"/>
      <c r="AA151" s="151"/>
      <c r="AB151" s="151"/>
      <c r="AC151" s="151"/>
      <c r="AD151" s="151"/>
      <c r="AE151" s="151"/>
      <c r="AF151" s="151"/>
      <c r="AG151" s="151" t="s">
        <v>126</v>
      </c>
      <c r="AH151" s="151"/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151"/>
    </row>
    <row r="152" spans="1:60" ht="12.75" outlineLevel="1">
      <c r="A152" s="158"/>
      <c r="B152" s="159"/>
      <c r="C152" s="188" t="s">
        <v>137</v>
      </c>
      <c r="D152" s="163"/>
      <c r="E152" s="164">
        <v>31.5</v>
      </c>
      <c r="F152" s="161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51"/>
      <c r="Y152" s="151"/>
      <c r="Z152" s="151"/>
      <c r="AA152" s="151"/>
      <c r="AB152" s="151"/>
      <c r="AC152" s="151"/>
      <c r="AD152" s="151"/>
      <c r="AE152" s="151"/>
      <c r="AF152" s="151"/>
      <c r="AG152" s="151" t="s">
        <v>138</v>
      </c>
      <c r="AH152" s="151">
        <v>0</v>
      </c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  <c r="AU152" s="151"/>
      <c r="AV152" s="151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  <c r="BG152" s="151"/>
      <c r="BH152" s="151"/>
    </row>
    <row r="153" spans="1:60" ht="12.75" outlineLevel="1">
      <c r="A153" s="158"/>
      <c r="B153" s="159"/>
      <c r="C153" s="188" t="s">
        <v>139</v>
      </c>
      <c r="D153" s="163"/>
      <c r="E153" s="164">
        <v>4.050000000000001</v>
      </c>
      <c r="F153" s="161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51"/>
      <c r="Y153" s="151"/>
      <c r="Z153" s="151"/>
      <c r="AA153" s="151"/>
      <c r="AB153" s="151"/>
      <c r="AC153" s="151"/>
      <c r="AD153" s="151"/>
      <c r="AE153" s="151"/>
      <c r="AF153" s="151"/>
      <c r="AG153" s="151" t="s">
        <v>138</v>
      </c>
      <c r="AH153" s="151">
        <v>0</v>
      </c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  <c r="AU153" s="151"/>
      <c r="AV153" s="151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  <c r="BG153" s="151"/>
      <c r="BH153" s="151"/>
    </row>
    <row r="154" spans="1:60" ht="12.75" outlineLevel="1">
      <c r="A154" s="158"/>
      <c r="B154" s="159"/>
      <c r="C154" s="188" t="s">
        <v>140</v>
      </c>
      <c r="D154" s="163"/>
      <c r="E154" s="164">
        <v>15.532</v>
      </c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51"/>
      <c r="Y154" s="151"/>
      <c r="Z154" s="151"/>
      <c r="AA154" s="151"/>
      <c r="AB154" s="151"/>
      <c r="AC154" s="151"/>
      <c r="AD154" s="151"/>
      <c r="AE154" s="151"/>
      <c r="AF154" s="151"/>
      <c r="AG154" s="151" t="s">
        <v>138</v>
      </c>
      <c r="AH154" s="151">
        <v>0</v>
      </c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</row>
    <row r="155" spans="1:60" ht="12.75" outlineLevel="1">
      <c r="A155" s="158"/>
      <c r="B155" s="159"/>
      <c r="C155" s="247"/>
      <c r="D155" s="248"/>
      <c r="E155" s="248"/>
      <c r="F155" s="248"/>
      <c r="G155" s="248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51"/>
      <c r="Y155" s="151"/>
      <c r="Z155" s="151"/>
      <c r="AA155" s="151"/>
      <c r="AB155" s="151"/>
      <c r="AC155" s="151"/>
      <c r="AD155" s="151"/>
      <c r="AE155" s="151"/>
      <c r="AF155" s="151"/>
      <c r="AG155" s="151" t="s">
        <v>127</v>
      </c>
      <c r="AH155" s="151"/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/>
      <c r="AU155" s="151"/>
      <c r="AV155" s="151"/>
      <c r="AW155" s="151"/>
      <c r="AX155" s="151"/>
      <c r="AY155" s="151"/>
      <c r="AZ155" s="151"/>
      <c r="BA155" s="151"/>
      <c r="BB155" s="151"/>
      <c r="BC155" s="151"/>
      <c r="BD155" s="151"/>
      <c r="BE155" s="151"/>
      <c r="BF155" s="151"/>
      <c r="BG155" s="151"/>
      <c r="BH155" s="151"/>
    </row>
    <row r="156" spans="1:60" ht="12.75" outlineLevel="1">
      <c r="A156" s="176">
        <v>16</v>
      </c>
      <c r="B156" s="177" t="s">
        <v>225</v>
      </c>
      <c r="C156" s="187" t="s">
        <v>226</v>
      </c>
      <c r="D156" s="178" t="s">
        <v>133</v>
      </c>
      <c r="E156" s="179">
        <v>61.252</v>
      </c>
      <c r="F156" s="180"/>
      <c r="G156" s="181">
        <f>ROUND(E156*F156,2)</f>
        <v>0</v>
      </c>
      <c r="H156" s="180"/>
      <c r="I156" s="181">
        <f>ROUND(E156*H156,2)</f>
        <v>0</v>
      </c>
      <c r="J156" s="180"/>
      <c r="K156" s="181">
        <f>ROUND(E156*J156,2)</f>
        <v>0</v>
      </c>
      <c r="L156" s="181">
        <v>21</v>
      </c>
      <c r="M156" s="181">
        <f>G156*(1+L156/100)</f>
        <v>0</v>
      </c>
      <c r="N156" s="181">
        <v>0</v>
      </c>
      <c r="O156" s="181">
        <f>ROUND(E156*N156,2)</f>
        <v>0</v>
      </c>
      <c r="P156" s="181">
        <v>0</v>
      </c>
      <c r="Q156" s="181">
        <f>ROUND(E156*P156,2)</f>
        <v>0</v>
      </c>
      <c r="R156" s="181" t="s">
        <v>122</v>
      </c>
      <c r="S156" s="181" t="s">
        <v>123</v>
      </c>
      <c r="T156" s="182" t="s">
        <v>123</v>
      </c>
      <c r="U156" s="161">
        <v>0.031000000000000003</v>
      </c>
      <c r="V156" s="161">
        <f>ROUND(E156*U156,2)</f>
        <v>1.9</v>
      </c>
      <c r="W156" s="161"/>
      <c r="X156" s="151"/>
      <c r="Y156" s="151"/>
      <c r="Z156" s="151"/>
      <c r="AA156" s="151"/>
      <c r="AB156" s="151"/>
      <c r="AC156" s="151"/>
      <c r="AD156" s="151"/>
      <c r="AE156" s="151"/>
      <c r="AF156" s="151"/>
      <c r="AG156" s="151" t="s">
        <v>154</v>
      </c>
      <c r="AH156" s="151"/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1"/>
      <c r="BC156" s="151"/>
      <c r="BD156" s="151"/>
      <c r="BE156" s="151"/>
      <c r="BF156" s="151"/>
      <c r="BG156" s="151"/>
      <c r="BH156" s="151"/>
    </row>
    <row r="157" spans="1:60" ht="12.75" outlineLevel="1">
      <c r="A157" s="158"/>
      <c r="B157" s="159"/>
      <c r="C157" s="188" t="s">
        <v>167</v>
      </c>
      <c r="D157" s="163"/>
      <c r="E157" s="164"/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51"/>
      <c r="Y157" s="151"/>
      <c r="Z157" s="151"/>
      <c r="AA157" s="151"/>
      <c r="AB157" s="151"/>
      <c r="AC157" s="151"/>
      <c r="AD157" s="151"/>
      <c r="AE157" s="151"/>
      <c r="AF157" s="151"/>
      <c r="AG157" s="151" t="s">
        <v>138</v>
      </c>
      <c r="AH157" s="151">
        <v>0</v>
      </c>
      <c r="AI157" s="151"/>
      <c r="AJ157" s="151"/>
      <c r="AK157" s="151"/>
      <c r="AL157" s="151"/>
      <c r="AM157" s="151"/>
      <c r="AN157" s="151"/>
      <c r="AO157" s="151"/>
      <c r="AP157" s="151"/>
      <c r="AQ157" s="151"/>
      <c r="AR157" s="151"/>
      <c r="AS157" s="151"/>
      <c r="AT157" s="151"/>
      <c r="AU157" s="151"/>
      <c r="AV157" s="151"/>
      <c r="AW157" s="151"/>
      <c r="AX157" s="151"/>
      <c r="AY157" s="151"/>
      <c r="AZ157" s="151"/>
      <c r="BA157" s="151"/>
      <c r="BB157" s="151"/>
      <c r="BC157" s="151"/>
      <c r="BD157" s="151"/>
      <c r="BE157" s="151"/>
      <c r="BF157" s="151"/>
      <c r="BG157" s="151"/>
      <c r="BH157" s="151"/>
    </row>
    <row r="158" spans="1:60" ht="12.75" outlineLevel="1">
      <c r="A158" s="158"/>
      <c r="B158" s="159"/>
      <c r="C158" s="188" t="s">
        <v>144</v>
      </c>
      <c r="D158" s="163"/>
      <c r="E158" s="164">
        <v>30.6</v>
      </c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51"/>
      <c r="Y158" s="151"/>
      <c r="Z158" s="151"/>
      <c r="AA158" s="151"/>
      <c r="AB158" s="151"/>
      <c r="AC158" s="151"/>
      <c r="AD158" s="151"/>
      <c r="AE158" s="151"/>
      <c r="AF158" s="151"/>
      <c r="AG158" s="151" t="s">
        <v>138</v>
      </c>
      <c r="AH158" s="151">
        <v>0</v>
      </c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1"/>
      <c r="AU158" s="151"/>
      <c r="AV158" s="151"/>
      <c r="AW158" s="151"/>
      <c r="AX158" s="151"/>
      <c r="AY158" s="151"/>
      <c r="AZ158" s="151"/>
      <c r="BA158" s="151"/>
      <c r="BB158" s="151"/>
      <c r="BC158" s="151"/>
      <c r="BD158" s="151"/>
      <c r="BE158" s="151"/>
      <c r="BF158" s="151"/>
      <c r="BG158" s="151"/>
      <c r="BH158" s="151"/>
    </row>
    <row r="159" spans="1:60" ht="12.75" outlineLevel="1">
      <c r="A159" s="158"/>
      <c r="B159" s="159"/>
      <c r="C159" s="188" t="s">
        <v>145</v>
      </c>
      <c r="D159" s="163"/>
      <c r="E159" s="164">
        <v>3.7800000000000002</v>
      </c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51"/>
      <c r="Y159" s="151"/>
      <c r="Z159" s="151"/>
      <c r="AA159" s="151"/>
      <c r="AB159" s="151"/>
      <c r="AC159" s="151"/>
      <c r="AD159" s="151"/>
      <c r="AE159" s="151"/>
      <c r="AF159" s="151"/>
      <c r="AG159" s="151" t="s">
        <v>138</v>
      </c>
      <c r="AH159" s="151">
        <v>0</v>
      </c>
      <c r="AI159" s="151"/>
      <c r="AJ159" s="151"/>
      <c r="AK159" s="151"/>
      <c r="AL159" s="151"/>
      <c r="AM159" s="151"/>
      <c r="AN159" s="151"/>
      <c r="AO159" s="151"/>
      <c r="AP159" s="151"/>
      <c r="AQ159" s="151"/>
      <c r="AR159" s="151"/>
      <c r="AS159" s="151"/>
      <c r="AT159" s="151"/>
      <c r="AU159" s="151"/>
      <c r="AV159" s="151"/>
      <c r="AW159" s="151"/>
      <c r="AX159" s="151"/>
      <c r="AY159" s="151"/>
      <c r="AZ159" s="151"/>
      <c r="BA159" s="151"/>
      <c r="BB159" s="151"/>
      <c r="BC159" s="151"/>
      <c r="BD159" s="151"/>
      <c r="BE159" s="151"/>
      <c r="BF159" s="151"/>
      <c r="BG159" s="151"/>
      <c r="BH159" s="151"/>
    </row>
    <row r="160" spans="1:60" ht="12.75" outlineLevel="1">
      <c r="A160" s="158"/>
      <c r="B160" s="159"/>
      <c r="C160" s="188" t="s">
        <v>146</v>
      </c>
      <c r="D160" s="163"/>
      <c r="E160" s="164">
        <v>14.826</v>
      </c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51"/>
      <c r="Y160" s="151"/>
      <c r="Z160" s="151"/>
      <c r="AA160" s="151"/>
      <c r="AB160" s="151"/>
      <c r="AC160" s="151"/>
      <c r="AD160" s="151"/>
      <c r="AE160" s="151"/>
      <c r="AF160" s="151"/>
      <c r="AG160" s="151" t="s">
        <v>138</v>
      </c>
      <c r="AH160" s="151">
        <v>0</v>
      </c>
      <c r="AI160" s="151"/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1"/>
      <c r="AT160" s="151"/>
      <c r="AU160" s="151"/>
      <c r="AV160" s="151"/>
      <c r="AW160" s="151"/>
      <c r="AX160" s="151"/>
      <c r="AY160" s="151"/>
      <c r="AZ160" s="151"/>
      <c r="BA160" s="151"/>
      <c r="BB160" s="151"/>
      <c r="BC160" s="151"/>
      <c r="BD160" s="151"/>
      <c r="BE160" s="151"/>
      <c r="BF160" s="151"/>
      <c r="BG160" s="151"/>
      <c r="BH160" s="151"/>
    </row>
    <row r="161" spans="1:60" ht="12.75" outlineLevel="1">
      <c r="A161" s="158"/>
      <c r="B161" s="159"/>
      <c r="C161" s="188" t="s">
        <v>168</v>
      </c>
      <c r="D161" s="163"/>
      <c r="E161" s="164"/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51"/>
      <c r="Y161" s="151"/>
      <c r="Z161" s="151"/>
      <c r="AA161" s="151"/>
      <c r="AB161" s="151"/>
      <c r="AC161" s="151"/>
      <c r="AD161" s="151"/>
      <c r="AE161" s="151"/>
      <c r="AF161" s="151"/>
      <c r="AG161" s="151" t="s">
        <v>138</v>
      </c>
      <c r="AH161" s="151">
        <v>0</v>
      </c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  <c r="AZ161" s="151"/>
      <c r="BA161" s="151"/>
      <c r="BB161" s="151"/>
      <c r="BC161" s="151"/>
      <c r="BD161" s="151"/>
      <c r="BE161" s="151"/>
      <c r="BF161" s="151"/>
      <c r="BG161" s="151"/>
      <c r="BH161" s="151"/>
    </row>
    <row r="162" spans="1:60" ht="12.75" outlineLevel="1">
      <c r="A162" s="158"/>
      <c r="B162" s="159"/>
      <c r="C162" s="188" t="s">
        <v>157</v>
      </c>
      <c r="D162" s="163"/>
      <c r="E162" s="164"/>
      <c r="F162" s="161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51"/>
      <c r="Y162" s="151"/>
      <c r="Z162" s="151"/>
      <c r="AA162" s="151"/>
      <c r="AB162" s="151"/>
      <c r="AC162" s="151"/>
      <c r="AD162" s="151"/>
      <c r="AE162" s="151"/>
      <c r="AF162" s="151"/>
      <c r="AG162" s="151" t="s">
        <v>138</v>
      </c>
      <c r="AH162" s="151">
        <v>0</v>
      </c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  <c r="AZ162" s="151"/>
      <c r="BA162" s="151"/>
      <c r="BB162" s="151"/>
      <c r="BC162" s="151"/>
      <c r="BD162" s="151"/>
      <c r="BE162" s="151"/>
      <c r="BF162" s="151"/>
      <c r="BG162" s="151"/>
      <c r="BH162" s="151"/>
    </row>
    <row r="163" spans="1:60" ht="12.75" outlineLevel="1">
      <c r="A163" s="158"/>
      <c r="B163" s="159"/>
      <c r="C163" s="188" t="s">
        <v>158</v>
      </c>
      <c r="D163" s="163"/>
      <c r="E163" s="164">
        <v>6.156000000000001</v>
      </c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51"/>
      <c r="Y163" s="151"/>
      <c r="Z163" s="151"/>
      <c r="AA163" s="151"/>
      <c r="AB163" s="151"/>
      <c r="AC163" s="151"/>
      <c r="AD163" s="151"/>
      <c r="AE163" s="151"/>
      <c r="AF163" s="151"/>
      <c r="AG163" s="151" t="s">
        <v>138</v>
      </c>
      <c r="AH163" s="151">
        <v>0</v>
      </c>
      <c r="AI163" s="151"/>
      <c r="AJ163" s="151"/>
      <c r="AK163" s="151"/>
      <c r="AL163" s="151"/>
      <c r="AM163" s="151"/>
      <c r="AN163" s="151"/>
      <c r="AO163" s="151"/>
      <c r="AP163" s="151"/>
      <c r="AQ163" s="151"/>
      <c r="AR163" s="151"/>
      <c r="AS163" s="151"/>
      <c r="AT163" s="151"/>
      <c r="AU163" s="151"/>
      <c r="AV163" s="151"/>
      <c r="AW163" s="151"/>
      <c r="AX163" s="151"/>
      <c r="AY163" s="151"/>
      <c r="AZ163" s="151"/>
      <c r="BA163" s="151"/>
      <c r="BB163" s="151"/>
      <c r="BC163" s="151"/>
      <c r="BD163" s="151"/>
      <c r="BE163" s="151"/>
      <c r="BF163" s="151"/>
      <c r="BG163" s="151"/>
      <c r="BH163" s="151"/>
    </row>
    <row r="164" spans="1:60" ht="12.75" outlineLevel="1">
      <c r="A164" s="158"/>
      <c r="B164" s="159"/>
      <c r="C164" s="188" t="s">
        <v>159</v>
      </c>
      <c r="D164" s="163"/>
      <c r="E164" s="164">
        <v>2.85</v>
      </c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51"/>
      <c r="Y164" s="151"/>
      <c r="Z164" s="151"/>
      <c r="AA164" s="151"/>
      <c r="AB164" s="151"/>
      <c r="AC164" s="151"/>
      <c r="AD164" s="151"/>
      <c r="AE164" s="151"/>
      <c r="AF164" s="151"/>
      <c r="AG164" s="151" t="s">
        <v>138</v>
      </c>
      <c r="AH164" s="151">
        <v>0</v>
      </c>
      <c r="AI164" s="151"/>
      <c r="AJ164" s="151"/>
      <c r="AK164" s="151"/>
      <c r="AL164" s="151"/>
      <c r="AM164" s="151"/>
      <c r="AN164" s="151"/>
      <c r="AO164" s="151"/>
      <c r="AP164" s="151"/>
      <c r="AQ164" s="151"/>
      <c r="AR164" s="151"/>
      <c r="AS164" s="151"/>
      <c r="AT164" s="151"/>
      <c r="AU164" s="151"/>
      <c r="AV164" s="151"/>
      <c r="AW164" s="151"/>
      <c r="AX164" s="151"/>
      <c r="AY164" s="151"/>
      <c r="AZ164" s="151"/>
      <c r="BA164" s="151"/>
      <c r="BB164" s="151"/>
      <c r="BC164" s="151"/>
      <c r="BD164" s="151"/>
      <c r="BE164" s="151"/>
      <c r="BF164" s="151"/>
      <c r="BG164" s="151"/>
      <c r="BH164" s="151"/>
    </row>
    <row r="165" spans="1:60" ht="12.75" outlineLevel="1">
      <c r="A165" s="158"/>
      <c r="B165" s="159"/>
      <c r="C165" s="188" t="s">
        <v>160</v>
      </c>
      <c r="D165" s="163"/>
      <c r="E165" s="164">
        <v>2.1375</v>
      </c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51"/>
      <c r="Y165" s="151"/>
      <c r="Z165" s="151"/>
      <c r="AA165" s="151"/>
      <c r="AB165" s="151"/>
      <c r="AC165" s="151"/>
      <c r="AD165" s="151"/>
      <c r="AE165" s="151"/>
      <c r="AF165" s="151"/>
      <c r="AG165" s="151" t="s">
        <v>138</v>
      </c>
      <c r="AH165" s="151">
        <v>0</v>
      </c>
      <c r="AI165" s="151"/>
      <c r="AJ165" s="151"/>
      <c r="AK165" s="151"/>
      <c r="AL165" s="151"/>
      <c r="AM165" s="151"/>
      <c r="AN165" s="151"/>
      <c r="AO165" s="151"/>
      <c r="AP165" s="151"/>
      <c r="AQ165" s="151"/>
      <c r="AR165" s="151"/>
      <c r="AS165" s="151"/>
      <c r="AT165" s="151"/>
      <c r="AU165" s="151"/>
      <c r="AV165" s="151"/>
      <c r="AW165" s="151"/>
      <c r="AX165" s="151"/>
      <c r="AY165" s="151"/>
      <c r="AZ165" s="151"/>
      <c r="BA165" s="151"/>
      <c r="BB165" s="151"/>
      <c r="BC165" s="151"/>
      <c r="BD165" s="151"/>
      <c r="BE165" s="151"/>
      <c r="BF165" s="151"/>
      <c r="BG165" s="151"/>
      <c r="BH165" s="151"/>
    </row>
    <row r="166" spans="1:60" ht="12.75" outlineLevel="1">
      <c r="A166" s="158"/>
      <c r="B166" s="159"/>
      <c r="C166" s="188" t="s">
        <v>161</v>
      </c>
      <c r="D166" s="163"/>
      <c r="E166" s="164">
        <v>0.5985</v>
      </c>
      <c r="F166" s="161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51"/>
      <c r="Y166" s="151"/>
      <c r="Z166" s="151"/>
      <c r="AA166" s="151"/>
      <c r="AB166" s="151"/>
      <c r="AC166" s="151"/>
      <c r="AD166" s="151"/>
      <c r="AE166" s="151"/>
      <c r="AF166" s="151"/>
      <c r="AG166" s="151" t="s">
        <v>138</v>
      </c>
      <c r="AH166" s="151">
        <v>0</v>
      </c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  <c r="AZ166" s="151"/>
      <c r="BA166" s="151"/>
      <c r="BB166" s="151"/>
      <c r="BC166" s="151"/>
      <c r="BD166" s="151"/>
      <c r="BE166" s="151"/>
      <c r="BF166" s="151"/>
      <c r="BG166" s="151"/>
      <c r="BH166" s="151"/>
    </row>
    <row r="167" spans="1:60" ht="12.75" outlineLevel="1">
      <c r="A167" s="158"/>
      <c r="B167" s="159"/>
      <c r="C167" s="188" t="s">
        <v>162</v>
      </c>
      <c r="D167" s="163"/>
      <c r="E167" s="164">
        <v>0.30400000000000005</v>
      </c>
      <c r="F167" s="161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51"/>
      <c r="Y167" s="151"/>
      <c r="Z167" s="151"/>
      <c r="AA167" s="151"/>
      <c r="AB167" s="151"/>
      <c r="AC167" s="151"/>
      <c r="AD167" s="151"/>
      <c r="AE167" s="151"/>
      <c r="AF167" s="151"/>
      <c r="AG167" s="151" t="s">
        <v>138</v>
      </c>
      <c r="AH167" s="151">
        <v>0</v>
      </c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  <c r="AZ167" s="151"/>
      <c r="BA167" s="151"/>
      <c r="BB167" s="151"/>
      <c r="BC167" s="151"/>
      <c r="BD167" s="151"/>
      <c r="BE167" s="151"/>
      <c r="BF167" s="151"/>
      <c r="BG167" s="151"/>
      <c r="BH167" s="151"/>
    </row>
    <row r="168" spans="1:60" ht="12.75" outlineLevel="1">
      <c r="A168" s="158"/>
      <c r="B168" s="159"/>
      <c r="C168" s="247"/>
      <c r="D168" s="248"/>
      <c r="E168" s="248"/>
      <c r="F168" s="248"/>
      <c r="G168" s="248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51"/>
      <c r="Y168" s="151"/>
      <c r="Z168" s="151"/>
      <c r="AA168" s="151"/>
      <c r="AB168" s="151"/>
      <c r="AC168" s="151"/>
      <c r="AD168" s="151"/>
      <c r="AE168" s="151"/>
      <c r="AF168" s="151"/>
      <c r="AG168" s="151" t="s">
        <v>127</v>
      </c>
      <c r="AH168" s="151"/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151"/>
      <c r="AY168" s="151"/>
      <c r="AZ168" s="151"/>
      <c r="BA168" s="151"/>
      <c r="BB168" s="151"/>
      <c r="BC168" s="151"/>
      <c r="BD168" s="151"/>
      <c r="BE168" s="151"/>
      <c r="BF168" s="151"/>
      <c r="BG168" s="151"/>
      <c r="BH168" s="151"/>
    </row>
    <row r="169" spans="1:60" ht="12.75" outlineLevel="1">
      <c r="A169" s="176">
        <v>17</v>
      </c>
      <c r="B169" s="177" t="s">
        <v>227</v>
      </c>
      <c r="C169" s="187" t="s">
        <v>228</v>
      </c>
      <c r="D169" s="178" t="s">
        <v>121</v>
      </c>
      <c r="E169" s="179">
        <v>3</v>
      </c>
      <c r="F169" s="180"/>
      <c r="G169" s="181">
        <f>ROUND(E169*F169,2)</f>
        <v>0</v>
      </c>
      <c r="H169" s="180"/>
      <c r="I169" s="181">
        <f>ROUND(E169*H169,2)</f>
        <v>0</v>
      </c>
      <c r="J169" s="180"/>
      <c r="K169" s="181">
        <f>ROUND(E169*J169,2)</f>
        <v>0</v>
      </c>
      <c r="L169" s="181">
        <v>21</v>
      </c>
      <c r="M169" s="181">
        <f>G169*(1+L169/100)</f>
        <v>0</v>
      </c>
      <c r="N169" s="181">
        <v>0</v>
      </c>
      <c r="O169" s="181">
        <f>ROUND(E169*N169,2)</f>
        <v>0</v>
      </c>
      <c r="P169" s="181">
        <v>0</v>
      </c>
      <c r="Q169" s="181">
        <f>ROUND(E169*P169,2)</f>
        <v>0</v>
      </c>
      <c r="R169" s="181" t="s">
        <v>122</v>
      </c>
      <c r="S169" s="181" t="s">
        <v>123</v>
      </c>
      <c r="T169" s="182" t="s">
        <v>123</v>
      </c>
      <c r="U169" s="161">
        <v>0.34900000000000003</v>
      </c>
      <c r="V169" s="161">
        <f>ROUND(E169*U169,2)</f>
        <v>1.05</v>
      </c>
      <c r="W169" s="161"/>
      <c r="X169" s="151"/>
      <c r="Y169" s="151"/>
      <c r="Z169" s="151"/>
      <c r="AA169" s="151"/>
      <c r="AB169" s="151"/>
      <c r="AC169" s="151"/>
      <c r="AD169" s="151"/>
      <c r="AE169" s="151"/>
      <c r="AF169" s="151"/>
      <c r="AG169" s="151" t="s">
        <v>124</v>
      </c>
      <c r="AH169" s="151"/>
      <c r="AI169" s="151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  <c r="AT169" s="151"/>
      <c r="AU169" s="151"/>
      <c r="AV169" s="151"/>
      <c r="AW169" s="151"/>
      <c r="AX169" s="151"/>
      <c r="AY169" s="151"/>
      <c r="AZ169" s="151"/>
      <c r="BA169" s="151"/>
      <c r="BB169" s="151"/>
      <c r="BC169" s="151"/>
      <c r="BD169" s="151"/>
      <c r="BE169" s="151"/>
      <c r="BF169" s="151"/>
      <c r="BG169" s="151"/>
      <c r="BH169" s="151"/>
    </row>
    <row r="170" spans="1:60" ht="12.75" outlineLevel="1">
      <c r="A170" s="158"/>
      <c r="B170" s="159"/>
      <c r="C170" s="255" t="s">
        <v>229</v>
      </c>
      <c r="D170" s="256"/>
      <c r="E170" s="256"/>
      <c r="F170" s="256"/>
      <c r="G170" s="256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51"/>
      <c r="Y170" s="151"/>
      <c r="Z170" s="151"/>
      <c r="AA170" s="151"/>
      <c r="AB170" s="151"/>
      <c r="AC170" s="151"/>
      <c r="AD170" s="151"/>
      <c r="AE170" s="151"/>
      <c r="AF170" s="151"/>
      <c r="AG170" s="151" t="s">
        <v>126</v>
      </c>
      <c r="AH170" s="151"/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  <c r="AU170" s="151"/>
      <c r="AV170" s="151"/>
      <c r="AW170" s="151"/>
      <c r="AX170" s="151"/>
      <c r="AY170" s="151"/>
      <c r="AZ170" s="151"/>
      <c r="BA170" s="151"/>
      <c r="BB170" s="151"/>
      <c r="BC170" s="151"/>
      <c r="BD170" s="151"/>
      <c r="BE170" s="151"/>
      <c r="BF170" s="151"/>
      <c r="BG170" s="151"/>
      <c r="BH170" s="151"/>
    </row>
    <row r="171" spans="1:60" ht="12.75" outlineLevel="1">
      <c r="A171" s="158"/>
      <c r="B171" s="159"/>
      <c r="C171" s="247"/>
      <c r="D171" s="248"/>
      <c r="E171" s="248"/>
      <c r="F171" s="248"/>
      <c r="G171" s="248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151" t="s">
        <v>127</v>
      </c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51"/>
      <c r="BD171" s="151"/>
      <c r="BE171" s="151"/>
      <c r="BF171" s="151"/>
      <c r="BG171" s="151"/>
      <c r="BH171" s="151"/>
    </row>
    <row r="172" spans="1:60" ht="22.5" outlineLevel="1">
      <c r="A172" s="176">
        <v>18</v>
      </c>
      <c r="B172" s="177" t="s">
        <v>230</v>
      </c>
      <c r="C172" s="187" t="s">
        <v>231</v>
      </c>
      <c r="D172" s="178" t="s">
        <v>232</v>
      </c>
      <c r="E172" s="179">
        <v>14.860000000000001</v>
      </c>
      <c r="F172" s="180"/>
      <c r="G172" s="181">
        <f>ROUND(E172*F172,2)</f>
        <v>0</v>
      </c>
      <c r="H172" s="180"/>
      <c r="I172" s="181">
        <f>ROUND(E172*H172,2)</f>
        <v>0</v>
      </c>
      <c r="J172" s="180"/>
      <c r="K172" s="181">
        <f>ROUND(E172*J172,2)</f>
        <v>0</v>
      </c>
      <c r="L172" s="181">
        <v>21</v>
      </c>
      <c r="M172" s="181">
        <f>G172*(1+L172/100)</f>
        <v>0</v>
      </c>
      <c r="N172" s="181">
        <v>0</v>
      </c>
      <c r="O172" s="181">
        <f>ROUND(E172*N172,2)</f>
        <v>0</v>
      </c>
      <c r="P172" s="181">
        <v>0</v>
      </c>
      <c r="Q172" s="181">
        <f>ROUND(E172*P172,2)</f>
        <v>0</v>
      </c>
      <c r="R172" s="181" t="s">
        <v>184</v>
      </c>
      <c r="S172" s="181" t="s">
        <v>123</v>
      </c>
      <c r="T172" s="182" t="s">
        <v>123</v>
      </c>
      <c r="U172" s="161">
        <v>0.008</v>
      </c>
      <c r="V172" s="161">
        <f>ROUND(E172*U172,2)</f>
        <v>0.12</v>
      </c>
      <c r="W172" s="16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151" t="s">
        <v>124</v>
      </c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  <c r="AZ172" s="151"/>
      <c r="BA172" s="151"/>
      <c r="BB172" s="151"/>
      <c r="BC172" s="151"/>
      <c r="BD172" s="151"/>
      <c r="BE172" s="151"/>
      <c r="BF172" s="151"/>
      <c r="BG172" s="151"/>
      <c r="BH172" s="151"/>
    </row>
    <row r="173" spans="1:60" ht="12.75" outlineLevel="1">
      <c r="A173" s="158"/>
      <c r="B173" s="159"/>
      <c r="C173" s="255" t="s">
        <v>233</v>
      </c>
      <c r="D173" s="256"/>
      <c r="E173" s="256"/>
      <c r="F173" s="256"/>
      <c r="G173" s="256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151" t="s">
        <v>126</v>
      </c>
      <c r="AH173" s="151"/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  <c r="BA173" s="151"/>
      <c r="BB173" s="151"/>
      <c r="BC173" s="151"/>
      <c r="BD173" s="151"/>
      <c r="BE173" s="151"/>
      <c r="BF173" s="151"/>
      <c r="BG173" s="151"/>
      <c r="BH173" s="151"/>
    </row>
    <row r="174" spans="1:60" ht="12.75" outlineLevel="1">
      <c r="A174" s="158"/>
      <c r="B174" s="159"/>
      <c r="C174" s="257" t="s">
        <v>234</v>
      </c>
      <c r="D174" s="258"/>
      <c r="E174" s="258"/>
      <c r="F174" s="258"/>
      <c r="G174" s="258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51"/>
      <c r="Y174" s="151"/>
      <c r="Z174" s="151"/>
      <c r="AA174" s="151"/>
      <c r="AB174" s="151"/>
      <c r="AC174" s="151"/>
      <c r="AD174" s="151"/>
      <c r="AE174" s="151"/>
      <c r="AF174" s="151"/>
      <c r="AG174" s="151" t="s">
        <v>126</v>
      </c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51"/>
      <c r="BD174" s="151"/>
      <c r="BE174" s="151"/>
      <c r="BF174" s="151"/>
      <c r="BG174" s="151"/>
      <c r="BH174" s="151"/>
    </row>
    <row r="175" spans="1:60" ht="12.75" outlineLevel="1">
      <c r="A175" s="158"/>
      <c r="B175" s="159"/>
      <c r="C175" s="188" t="s">
        <v>176</v>
      </c>
      <c r="D175" s="163"/>
      <c r="E175" s="164"/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51"/>
      <c r="Y175" s="151"/>
      <c r="Z175" s="151"/>
      <c r="AA175" s="151"/>
      <c r="AB175" s="151"/>
      <c r="AC175" s="151"/>
      <c r="AD175" s="151"/>
      <c r="AE175" s="151"/>
      <c r="AF175" s="151"/>
      <c r="AG175" s="151" t="s">
        <v>138</v>
      </c>
      <c r="AH175" s="151">
        <v>0</v>
      </c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  <c r="AV175" s="151"/>
      <c r="AW175" s="151"/>
      <c r="AX175" s="151"/>
      <c r="AY175" s="151"/>
      <c r="AZ175" s="151"/>
      <c r="BA175" s="151"/>
      <c r="BB175" s="151"/>
      <c r="BC175" s="151"/>
      <c r="BD175" s="151"/>
      <c r="BE175" s="151"/>
      <c r="BF175" s="151"/>
      <c r="BG175" s="151"/>
      <c r="BH175" s="151"/>
    </row>
    <row r="176" spans="1:60" ht="12.75" outlineLevel="1">
      <c r="A176" s="158"/>
      <c r="B176" s="159"/>
      <c r="C176" s="188" t="s">
        <v>235</v>
      </c>
      <c r="D176" s="163"/>
      <c r="E176" s="164">
        <v>306</v>
      </c>
      <c r="F176" s="161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51"/>
      <c r="Y176" s="151"/>
      <c r="Z176" s="151"/>
      <c r="AA176" s="151"/>
      <c r="AB176" s="151"/>
      <c r="AC176" s="151"/>
      <c r="AD176" s="151"/>
      <c r="AE176" s="151"/>
      <c r="AF176" s="151"/>
      <c r="AG176" s="151" t="s">
        <v>138</v>
      </c>
      <c r="AH176" s="151">
        <v>0</v>
      </c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1"/>
      <c r="BC176" s="151"/>
      <c r="BD176" s="151"/>
      <c r="BE176" s="151"/>
      <c r="BF176" s="151"/>
      <c r="BG176" s="151"/>
      <c r="BH176" s="151"/>
    </row>
    <row r="177" spans="1:60" ht="12.75" outlineLevel="1">
      <c r="A177" s="158"/>
      <c r="B177" s="159"/>
      <c r="C177" s="188" t="s">
        <v>236</v>
      </c>
      <c r="D177" s="163"/>
      <c r="E177" s="164">
        <v>37.800000000000004</v>
      </c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  <c r="W177" s="161"/>
      <c r="X177" s="151"/>
      <c r="Y177" s="151"/>
      <c r="Z177" s="151"/>
      <c r="AA177" s="151"/>
      <c r="AB177" s="151"/>
      <c r="AC177" s="151"/>
      <c r="AD177" s="151"/>
      <c r="AE177" s="151"/>
      <c r="AF177" s="151"/>
      <c r="AG177" s="151" t="s">
        <v>138</v>
      </c>
      <c r="AH177" s="151">
        <v>0</v>
      </c>
      <c r="AI177" s="151"/>
      <c r="AJ177" s="151"/>
      <c r="AK177" s="151"/>
      <c r="AL177" s="151"/>
      <c r="AM177" s="151"/>
      <c r="AN177" s="151"/>
      <c r="AO177" s="151"/>
      <c r="AP177" s="151"/>
      <c r="AQ177" s="151"/>
      <c r="AR177" s="151"/>
      <c r="AS177" s="151"/>
      <c r="AT177" s="151"/>
      <c r="AU177" s="151"/>
      <c r="AV177" s="151"/>
      <c r="AW177" s="151"/>
      <c r="AX177" s="151"/>
      <c r="AY177" s="151"/>
      <c r="AZ177" s="151"/>
      <c r="BA177" s="151"/>
      <c r="BB177" s="151"/>
      <c r="BC177" s="151"/>
      <c r="BD177" s="151"/>
      <c r="BE177" s="151"/>
      <c r="BF177" s="151"/>
      <c r="BG177" s="151"/>
      <c r="BH177" s="151"/>
    </row>
    <row r="178" spans="1:60" ht="12.75" outlineLevel="1">
      <c r="A178" s="158"/>
      <c r="B178" s="159"/>
      <c r="C178" s="188" t="s">
        <v>237</v>
      </c>
      <c r="D178" s="163"/>
      <c r="E178" s="164">
        <v>148.26000000000002</v>
      </c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51"/>
      <c r="Y178" s="151"/>
      <c r="Z178" s="151"/>
      <c r="AA178" s="151"/>
      <c r="AB178" s="151"/>
      <c r="AC178" s="151"/>
      <c r="AD178" s="151"/>
      <c r="AE178" s="151"/>
      <c r="AF178" s="151"/>
      <c r="AG178" s="151" t="s">
        <v>138</v>
      </c>
      <c r="AH178" s="151">
        <v>0</v>
      </c>
      <c r="AI178" s="151"/>
      <c r="AJ178" s="151"/>
      <c r="AK178" s="151"/>
      <c r="AL178" s="151"/>
      <c r="AM178" s="151"/>
      <c r="AN178" s="151"/>
      <c r="AO178" s="151"/>
      <c r="AP178" s="151"/>
      <c r="AQ178" s="151"/>
      <c r="AR178" s="151"/>
      <c r="AS178" s="151"/>
      <c r="AT178" s="151"/>
      <c r="AU178" s="151"/>
      <c r="AV178" s="151"/>
      <c r="AW178" s="151"/>
      <c r="AX178" s="151"/>
      <c r="AY178" s="151"/>
      <c r="AZ178" s="151"/>
      <c r="BA178" s="151"/>
      <c r="BB178" s="151"/>
      <c r="BC178" s="151"/>
      <c r="BD178" s="151"/>
      <c r="BE178" s="151"/>
      <c r="BF178" s="151"/>
      <c r="BG178" s="151"/>
      <c r="BH178" s="151"/>
    </row>
    <row r="179" spans="1:60" ht="12.75" outlineLevel="1">
      <c r="A179" s="158"/>
      <c r="B179" s="159"/>
      <c r="C179" s="188" t="s">
        <v>177</v>
      </c>
      <c r="D179" s="163"/>
      <c r="E179" s="164"/>
      <c r="F179" s="161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  <c r="W179" s="161"/>
      <c r="X179" s="151"/>
      <c r="Y179" s="151"/>
      <c r="Z179" s="151"/>
      <c r="AA179" s="151"/>
      <c r="AB179" s="151"/>
      <c r="AC179" s="151"/>
      <c r="AD179" s="151"/>
      <c r="AE179" s="151"/>
      <c r="AF179" s="151"/>
      <c r="AG179" s="151" t="s">
        <v>138</v>
      </c>
      <c r="AH179" s="151">
        <v>0</v>
      </c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  <c r="AU179" s="151"/>
      <c r="AV179" s="151"/>
      <c r="AW179" s="151"/>
      <c r="AX179" s="151"/>
      <c r="AY179" s="151"/>
      <c r="AZ179" s="151"/>
      <c r="BA179" s="151"/>
      <c r="BB179" s="151"/>
      <c r="BC179" s="151"/>
      <c r="BD179" s="151"/>
      <c r="BE179" s="151"/>
      <c r="BF179" s="151"/>
      <c r="BG179" s="151"/>
      <c r="BH179" s="151"/>
    </row>
    <row r="180" spans="1:60" ht="12.75" outlineLevel="1">
      <c r="A180" s="158"/>
      <c r="B180" s="159"/>
      <c r="C180" s="188" t="s">
        <v>178</v>
      </c>
      <c r="D180" s="163"/>
      <c r="E180" s="164"/>
      <c r="F180" s="161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51"/>
      <c r="Y180" s="151"/>
      <c r="Z180" s="151"/>
      <c r="AA180" s="151"/>
      <c r="AB180" s="151"/>
      <c r="AC180" s="151"/>
      <c r="AD180" s="151"/>
      <c r="AE180" s="151"/>
      <c r="AF180" s="151"/>
      <c r="AG180" s="151" t="s">
        <v>138</v>
      </c>
      <c r="AH180" s="151">
        <v>0</v>
      </c>
      <c r="AI180" s="151"/>
      <c r="AJ180" s="151"/>
      <c r="AK180" s="151"/>
      <c r="AL180" s="151"/>
      <c r="AM180" s="151"/>
      <c r="AN180" s="151"/>
      <c r="AO180" s="151"/>
      <c r="AP180" s="151"/>
      <c r="AQ180" s="151"/>
      <c r="AR180" s="151"/>
      <c r="AS180" s="151"/>
      <c r="AT180" s="151"/>
      <c r="AU180" s="151"/>
      <c r="AV180" s="151"/>
      <c r="AW180" s="151"/>
      <c r="AX180" s="151"/>
      <c r="AY180" s="151"/>
      <c r="AZ180" s="151"/>
      <c r="BA180" s="151"/>
      <c r="BB180" s="151"/>
      <c r="BC180" s="151"/>
      <c r="BD180" s="151"/>
      <c r="BE180" s="151"/>
      <c r="BF180" s="151"/>
      <c r="BG180" s="151"/>
      <c r="BH180" s="151"/>
    </row>
    <row r="181" spans="1:60" ht="12.75" outlineLevel="1">
      <c r="A181" s="158"/>
      <c r="B181" s="159"/>
      <c r="C181" s="188" t="s">
        <v>238</v>
      </c>
      <c r="D181" s="163"/>
      <c r="E181" s="164">
        <v>-300</v>
      </c>
      <c r="F181" s="161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51"/>
      <c r="Y181" s="151"/>
      <c r="Z181" s="151"/>
      <c r="AA181" s="151"/>
      <c r="AB181" s="151"/>
      <c r="AC181" s="151"/>
      <c r="AD181" s="151"/>
      <c r="AE181" s="151"/>
      <c r="AF181" s="151"/>
      <c r="AG181" s="151" t="s">
        <v>138</v>
      </c>
      <c r="AH181" s="151">
        <v>0</v>
      </c>
      <c r="AI181" s="151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  <c r="AT181" s="151"/>
      <c r="AU181" s="151"/>
      <c r="AV181" s="151"/>
      <c r="AW181" s="151"/>
      <c r="AX181" s="151"/>
      <c r="AY181" s="151"/>
      <c r="AZ181" s="151"/>
      <c r="BA181" s="151"/>
      <c r="BB181" s="151"/>
      <c r="BC181" s="151"/>
      <c r="BD181" s="151"/>
      <c r="BE181" s="151"/>
      <c r="BF181" s="151"/>
      <c r="BG181" s="151"/>
      <c r="BH181" s="151"/>
    </row>
    <row r="182" spans="1:60" ht="12.75" outlineLevel="1">
      <c r="A182" s="158"/>
      <c r="B182" s="159"/>
      <c r="C182" s="188" t="s">
        <v>239</v>
      </c>
      <c r="D182" s="163"/>
      <c r="E182" s="164">
        <v>-36</v>
      </c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51"/>
      <c r="Y182" s="151"/>
      <c r="Z182" s="151"/>
      <c r="AA182" s="151"/>
      <c r="AB182" s="151"/>
      <c r="AC182" s="151"/>
      <c r="AD182" s="151"/>
      <c r="AE182" s="151"/>
      <c r="AF182" s="151"/>
      <c r="AG182" s="151" t="s">
        <v>138</v>
      </c>
      <c r="AH182" s="151">
        <v>0</v>
      </c>
      <c r="AI182" s="151"/>
      <c r="AJ182" s="151"/>
      <c r="AK182" s="151"/>
      <c r="AL182" s="151"/>
      <c r="AM182" s="151"/>
      <c r="AN182" s="151"/>
      <c r="AO182" s="151"/>
      <c r="AP182" s="151"/>
      <c r="AQ182" s="151"/>
      <c r="AR182" s="151"/>
      <c r="AS182" s="151"/>
      <c r="AT182" s="151"/>
      <c r="AU182" s="151"/>
      <c r="AV182" s="151"/>
      <c r="AW182" s="151"/>
      <c r="AX182" s="151"/>
      <c r="AY182" s="151"/>
      <c r="AZ182" s="151"/>
      <c r="BA182" s="151"/>
      <c r="BB182" s="151"/>
      <c r="BC182" s="151"/>
      <c r="BD182" s="151"/>
      <c r="BE182" s="151"/>
      <c r="BF182" s="151"/>
      <c r="BG182" s="151"/>
      <c r="BH182" s="151"/>
    </row>
    <row r="183" spans="1:60" ht="12.75" outlineLevel="1">
      <c r="A183" s="158"/>
      <c r="B183" s="159"/>
      <c r="C183" s="188" t="s">
        <v>240</v>
      </c>
      <c r="D183" s="163"/>
      <c r="E183" s="164">
        <v>-141.2</v>
      </c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51"/>
      <c r="Y183" s="151"/>
      <c r="Z183" s="151"/>
      <c r="AA183" s="151"/>
      <c r="AB183" s="151"/>
      <c r="AC183" s="151"/>
      <c r="AD183" s="151"/>
      <c r="AE183" s="151"/>
      <c r="AF183" s="151"/>
      <c r="AG183" s="151" t="s">
        <v>138</v>
      </c>
      <c r="AH183" s="151">
        <v>0</v>
      </c>
      <c r="AI183" s="151"/>
      <c r="AJ183" s="151"/>
      <c r="AK183" s="151"/>
      <c r="AL183" s="151"/>
      <c r="AM183" s="151"/>
      <c r="AN183" s="151"/>
      <c r="AO183" s="151"/>
      <c r="AP183" s="151"/>
      <c r="AQ183" s="151"/>
      <c r="AR183" s="151"/>
      <c r="AS183" s="151"/>
      <c r="AT183" s="151"/>
      <c r="AU183" s="151"/>
      <c r="AV183" s="151"/>
      <c r="AW183" s="151"/>
      <c r="AX183" s="151"/>
      <c r="AY183" s="151"/>
      <c r="AZ183" s="151"/>
      <c r="BA183" s="151"/>
      <c r="BB183" s="151"/>
      <c r="BC183" s="151"/>
      <c r="BD183" s="151"/>
      <c r="BE183" s="151"/>
      <c r="BF183" s="151"/>
      <c r="BG183" s="151"/>
      <c r="BH183" s="151"/>
    </row>
    <row r="184" spans="1:60" ht="12.75" outlineLevel="1">
      <c r="A184" s="158"/>
      <c r="B184" s="159"/>
      <c r="C184" s="247"/>
      <c r="D184" s="248"/>
      <c r="E184" s="248"/>
      <c r="F184" s="248"/>
      <c r="G184" s="248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51"/>
      <c r="Y184" s="151"/>
      <c r="Z184" s="151"/>
      <c r="AA184" s="151"/>
      <c r="AB184" s="151"/>
      <c r="AC184" s="151"/>
      <c r="AD184" s="151"/>
      <c r="AE184" s="151"/>
      <c r="AF184" s="151"/>
      <c r="AG184" s="151" t="s">
        <v>127</v>
      </c>
      <c r="AH184" s="151"/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  <c r="AS184" s="151"/>
      <c r="AT184" s="151"/>
      <c r="AU184" s="151"/>
      <c r="AV184" s="151"/>
      <c r="AW184" s="151"/>
      <c r="AX184" s="151"/>
      <c r="AY184" s="151"/>
      <c r="AZ184" s="151"/>
      <c r="BA184" s="151"/>
      <c r="BB184" s="151"/>
      <c r="BC184" s="151"/>
      <c r="BD184" s="151"/>
      <c r="BE184" s="151"/>
      <c r="BF184" s="151"/>
      <c r="BG184" s="151"/>
      <c r="BH184" s="151"/>
    </row>
    <row r="185" spans="1:60" ht="12.75" outlineLevel="1">
      <c r="A185" s="176">
        <v>19</v>
      </c>
      <c r="B185" s="177" t="s">
        <v>241</v>
      </c>
      <c r="C185" s="187" t="s">
        <v>242</v>
      </c>
      <c r="D185" s="178" t="s">
        <v>133</v>
      </c>
      <c r="E185" s="179">
        <v>51.082</v>
      </c>
      <c r="F185" s="180"/>
      <c r="G185" s="181">
        <f>ROUND(E185*F185,2)</f>
        <v>0</v>
      </c>
      <c r="H185" s="180"/>
      <c r="I185" s="181">
        <f>ROUND(E185*H185,2)</f>
        <v>0</v>
      </c>
      <c r="J185" s="180"/>
      <c r="K185" s="181">
        <f>ROUND(E185*J185,2)</f>
        <v>0</v>
      </c>
      <c r="L185" s="181">
        <v>21</v>
      </c>
      <c r="M185" s="181">
        <f>G185*(1+L185/100)</f>
        <v>0</v>
      </c>
      <c r="N185" s="181">
        <v>0</v>
      </c>
      <c r="O185" s="181">
        <f>ROUND(E185*N185,2)</f>
        <v>0</v>
      </c>
      <c r="P185" s="181">
        <v>0</v>
      </c>
      <c r="Q185" s="181">
        <f>ROUND(E185*P185,2)</f>
        <v>0</v>
      </c>
      <c r="R185" s="181" t="s">
        <v>243</v>
      </c>
      <c r="S185" s="181" t="s">
        <v>123</v>
      </c>
      <c r="T185" s="182" t="s">
        <v>123</v>
      </c>
      <c r="U185" s="161">
        <v>0.008</v>
      </c>
      <c r="V185" s="161">
        <f>ROUND(E185*U185,2)</f>
        <v>0.41</v>
      </c>
      <c r="W185" s="161"/>
      <c r="X185" s="151"/>
      <c r="Y185" s="151"/>
      <c r="Z185" s="151"/>
      <c r="AA185" s="151"/>
      <c r="AB185" s="151"/>
      <c r="AC185" s="151"/>
      <c r="AD185" s="151"/>
      <c r="AE185" s="151"/>
      <c r="AF185" s="151"/>
      <c r="AG185" s="151" t="s">
        <v>124</v>
      </c>
      <c r="AH185" s="151"/>
      <c r="AI185" s="151"/>
      <c r="AJ185" s="151"/>
      <c r="AK185" s="151"/>
      <c r="AL185" s="151"/>
      <c r="AM185" s="151"/>
      <c r="AN185" s="151"/>
      <c r="AO185" s="151"/>
      <c r="AP185" s="151"/>
      <c r="AQ185" s="151"/>
      <c r="AR185" s="151"/>
      <c r="AS185" s="151"/>
      <c r="AT185" s="151"/>
      <c r="AU185" s="151"/>
      <c r="AV185" s="151"/>
      <c r="AW185" s="151"/>
      <c r="AX185" s="151"/>
      <c r="AY185" s="151"/>
      <c r="AZ185" s="151"/>
      <c r="BA185" s="151"/>
      <c r="BB185" s="151"/>
      <c r="BC185" s="151"/>
      <c r="BD185" s="151"/>
      <c r="BE185" s="151"/>
      <c r="BF185" s="151"/>
      <c r="BG185" s="151"/>
      <c r="BH185" s="151"/>
    </row>
    <row r="186" spans="1:60" ht="12.75" outlineLevel="1">
      <c r="A186" s="158"/>
      <c r="B186" s="159"/>
      <c r="C186" s="255" t="s">
        <v>244</v>
      </c>
      <c r="D186" s="256"/>
      <c r="E186" s="256"/>
      <c r="F186" s="256"/>
      <c r="G186" s="256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51"/>
      <c r="Y186" s="151"/>
      <c r="Z186" s="151"/>
      <c r="AA186" s="151"/>
      <c r="AB186" s="151"/>
      <c r="AC186" s="151"/>
      <c r="AD186" s="151"/>
      <c r="AE186" s="151"/>
      <c r="AF186" s="151"/>
      <c r="AG186" s="151" t="s">
        <v>126</v>
      </c>
      <c r="AH186" s="151"/>
      <c r="AI186" s="151"/>
      <c r="AJ186" s="151"/>
      <c r="AK186" s="151"/>
      <c r="AL186" s="151"/>
      <c r="AM186" s="151"/>
      <c r="AN186" s="151"/>
      <c r="AO186" s="151"/>
      <c r="AP186" s="151"/>
      <c r="AQ186" s="151"/>
      <c r="AR186" s="151"/>
      <c r="AS186" s="151"/>
      <c r="AT186" s="151"/>
      <c r="AU186" s="151"/>
      <c r="AV186" s="151"/>
      <c r="AW186" s="151"/>
      <c r="AX186" s="151"/>
      <c r="AY186" s="151"/>
      <c r="AZ186" s="151"/>
      <c r="BA186" s="151"/>
      <c r="BB186" s="151"/>
      <c r="BC186" s="151"/>
      <c r="BD186" s="151"/>
      <c r="BE186" s="151"/>
      <c r="BF186" s="151"/>
      <c r="BG186" s="151"/>
      <c r="BH186" s="151"/>
    </row>
    <row r="187" spans="1:60" ht="12.75" outlineLevel="1">
      <c r="A187" s="158"/>
      <c r="B187" s="159"/>
      <c r="C187" s="251" t="s">
        <v>245</v>
      </c>
      <c r="D187" s="252"/>
      <c r="E187" s="252"/>
      <c r="F187" s="252"/>
      <c r="G187" s="252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51"/>
      <c r="Y187" s="151"/>
      <c r="Z187" s="151"/>
      <c r="AA187" s="151"/>
      <c r="AB187" s="151"/>
      <c r="AC187" s="151"/>
      <c r="AD187" s="151"/>
      <c r="AE187" s="151"/>
      <c r="AF187" s="151"/>
      <c r="AG187" s="151" t="s">
        <v>136</v>
      </c>
      <c r="AH187" s="151"/>
      <c r="AI187" s="151"/>
      <c r="AJ187" s="151"/>
      <c r="AK187" s="151"/>
      <c r="AL187" s="151"/>
      <c r="AM187" s="151"/>
      <c r="AN187" s="151"/>
      <c r="AO187" s="151"/>
      <c r="AP187" s="151"/>
      <c r="AQ187" s="151"/>
      <c r="AR187" s="151"/>
      <c r="AS187" s="151"/>
      <c r="AT187" s="151"/>
      <c r="AU187" s="151"/>
      <c r="AV187" s="151"/>
      <c r="AW187" s="151"/>
      <c r="AX187" s="151"/>
      <c r="AY187" s="151"/>
      <c r="AZ187" s="151"/>
      <c r="BA187" s="151"/>
      <c r="BB187" s="151"/>
      <c r="BC187" s="151"/>
      <c r="BD187" s="151"/>
      <c r="BE187" s="151"/>
      <c r="BF187" s="151"/>
      <c r="BG187" s="151"/>
      <c r="BH187" s="151"/>
    </row>
    <row r="188" spans="1:60" ht="12.75" outlineLevel="1">
      <c r="A188" s="158"/>
      <c r="B188" s="159"/>
      <c r="C188" s="188" t="s">
        <v>137</v>
      </c>
      <c r="D188" s="163"/>
      <c r="E188" s="164">
        <v>31.5</v>
      </c>
      <c r="F188" s="161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  <c r="W188" s="161"/>
      <c r="X188" s="151"/>
      <c r="Y188" s="151"/>
      <c r="Z188" s="151"/>
      <c r="AA188" s="151"/>
      <c r="AB188" s="151"/>
      <c r="AC188" s="151"/>
      <c r="AD188" s="151"/>
      <c r="AE188" s="151"/>
      <c r="AF188" s="151"/>
      <c r="AG188" s="151" t="s">
        <v>138</v>
      </c>
      <c r="AH188" s="151">
        <v>0</v>
      </c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1"/>
      <c r="AT188" s="151"/>
      <c r="AU188" s="151"/>
      <c r="AV188" s="151"/>
      <c r="AW188" s="151"/>
      <c r="AX188" s="151"/>
      <c r="AY188" s="151"/>
      <c r="AZ188" s="151"/>
      <c r="BA188" s="151"/>
      <c r="BB188" s="151"/>
      <c r="BC188" s="151"/>
      <c r="BD188" s="151"/>
      <c r="BE188" s="151"/>
      <c r="BF188" s="151"/>
      <c r="BG188" s="151"/>
      <c r="BH188" s="151"/>
    </row>
    <row r="189" spans="1:60" ht="12.75" outlineLevel="1">
      <c r="A189" s="158"/>
      <c r="B189" s="159"/>
      <c r="C189" s="188" t="s">
        <v>139</v>
      </c>
      <c r="D189" s="163"/>
      <c r="E189" s="164">
        <v>4.050000000000001</v>
      </c>
      <c r="F189" s="161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51"/>
      <c r="Y189" s="151"/>
      <c r="Z189" s="151"/>
      <c r="AA189" s="151"/>
      <c r="AB189" s="151"/>
      <c r="AC189" s="151"/>
      <c r="AD189" s="151"/>
      <c r="AE189" s="151"/>
      <c r="AF189" s="151"/>
      <c r="AG189" s="151" t="s">
        <v>138</v>
      </c>
      <c r="AH189" s="151">
        <v>0</v>
      </c>
      <c r="AI189" s="151"/>
      <c r="AJ189" s="151"/>
      <c r="AK189" s="151"/>
      <c r="AL189" s="151"/>
      <c r="AM189" s="151"/>
      <c r="AN189" s="151"/>
      <c r="AO189" s="151"/>
      <c r="AP189" s="151"/>
      <c r="AQ189" s="151"/>
      <c r="AR189" s="151"/>
      <c r="AS189" s="151"/>
      <c r="AT189" s="151"/>
      <c r="AU189" s="151"/>
      <c r="AV189" s="151"/>
      <c r="AW189" s="151"/>
      <c r="AX189" s="151"/>
      <c r="AY189" s="151"/>
      <c r="AZ189" s="151"/>
      <c r="BA189" s="151"/>
      <c r="BB189" s="151"/>
      <c r="BC189" s="151"/>
      <c r="BD189" s="151"/>
      <c r="BE189" s="151"/>
      <c r="BF189" s="151"/>
      <c r="BG189" s="151"/>
      <c r="BH189" s="151"/>
    </row>
    <row r="190" spans="1:60" ht="12.75" outlineLevel="1">
      <c r="A190" s="158"/>
      <c r="B190" s="159"/>
      <c r="C190" s="188" t="s">
        <v>140</v>
      </c>
      <c r="D190" s="163"/>
      <c r="E190" s="164">
        <v>15.532</v>
      </c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51"/>
      <c r="Y190" s="151"/>
      <c r="Z190" s="151"/>
      <c r="AA190" s="151"/>
      <c r="AB190" s="151"/>
      <c r="AC190" s="151"/>
      <c r="AD190" s="151"/>
      <c r="AE190" s="151"/>
      <c r="AF190" s="151"/>
      <c r="AG190" s="151" t="s">
        <v>138</v>
      </c>
      <c r="AH190" s="151">
        <v>0</v>
      </c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  <c r="AV190" s="151"/>
      <c r="AW190" s="151"/>
      <c r="AX190" s="151"/>
      <c r="AY190" s="151"/>
      <c r="AZ190" s="151"/>
      <c r="BA190" s="151"/>
      <c r="BB190" s="151"/>
      <c r="BC190" s="151"/>
      <c r="BD190" s="151"/>
      <c r="BE190" s="151"/>
      <c r="BF190" s="151"/>
      <c r="BG190" s="151"/>
      <c r="BH190" s="151"/>
    </row>
    <row r="191" spans="1:60" ht="12.75" outlineLevel="1">
      <c r="A191" s="158"/>
      <c r="B191" s="159"/>
      <c r="C191" s="247"/>
      <c r="D191" s="248"/>
      <c r="E191" s="248"/>
      <c r="F191" s="248"/>
      <c r="G191" s="248"/>
      <c r="H191" s="161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  <c r="W191" s="161"/>
      <c r="X191" s="151"/>
      <c r="Y191" s="151"/>
      <c r="Z191" s="151"/>
      <c r="AA191" s="151"/>
      <c r="AB191" s="151"/>
      <c r="AC191" s="151"/>
      <c r="AD191" s="151"/>
      <c r="AE191" s="151"/>
      <c r="AF191" s="151"/>
      <c r="AG191" s="151" t="s">
        <v>127</v>
      </c>
      <c r="AH191" s="151"/>
      <c r="AI191" s="151"/>
      <c r="AJ191" s="151"/>
      <c r="AK191" s="151"/>
      <c r="AL191" s="151"/>
      <c r="AM191" s="151"/>
      <c r="AN191" s="151"/>
      <c r="AO191" s="151"/>
      <c r="AP191" s="151"/>
      <c r="AQ191" s="151"/>
      <c r="AR191" s="151"/>
      <c r="AS191" s="151"/>
      <c r="AT191" s="151"/>
      <c r="AU191" s="151"/>
      <c r="AV191" s="151"/>
      <c r="AW191" s="151"/>
      <c r="AX191" s="151"/>
      <c r="AY191" s="151"/>
      <c r="AZ191" s="151"/>
      <c r="BA191" s="151"/>
      <c r="BB191" s="151"/>
      <c r="BC191" s="151"/>
      <c r="BD191" s="151"/>
      <c r="BE191" s="151"/>
      <c r="BF191" s="151"/>
      <c r="BG191" s="151"/>
      <c r="BH191" s="151"/>
    </row>
    <row r="192" spans="1:60" ht="12.75" outlineLevel="1">
      <c r="A192" s="176">
        <v>20</v>
      </c>
      <c r="B192" s="177" t="s">
        <v>246</v>
      </c>
      <c r="C192" s="187" t="s">
        <v>247</v>
      </c>
      <c r="D192" s="178" t="s">
        <v>232</v>
      </c>
      <c r="E192" s="179">
        <v>510.82000000000005</v>
      </c>
      <c r="F192" s="180"/>
      <c r="G192" s="181">
        <f>ROUND(E192*F192,2)</f>
        <v>0</v>
      </c>
      <c r="H192" s="180"/>
      <c r="I192" s="181">
        <f>ROUND(E192*H192,2)</f>
        <v>0</v>
      </c>
      <c r="J192" s="180"/>
      <c r="K192" s="181">
        <f>ROUND(E192*J192,2)</f>
        <v>0</v>
      </c>
      <c r="L192" s="181">
        <v>21</v>
      </c>
      <c r="M192" s="181">
        <f>G192*(1+L192/100)</f>
        <v>0</v>
      </c>
      <c r="N192" s="181">
        <v>0</v>
      </c>
      <c r="O192" s="181">
        <f>ROUND(E192*N192,2)</f>
        <v>0</v>
      </c>
      <c r="P192" s="181">
        <v>0</v>
      </c>
      <c r="Q192" s="181">
        <f>ROUND(E192*P192,2)</f>
        <v>0</v>
      </c>
      <c r="R192" s="181" t="s">
        <v>122</v>
      </c>
      <c r="S192" s="181" t="s">
        <v>123</v>
      </c>
      <c r="T192" s="182" t="s">
        <v>123</v>
      </c>
      <c r="U192" s="161">
        <v>0.018000000000000002</v>
      </c>
      <c r="V192" s="161">
        <f>ROUND(E192*U192,2)</f>
        <v>9.19</v>
      </c>
      <c r="W192" s="161"/>
      <c r="X192" s="151"/>
      <c r="Y192" s="151"/>
      <c r="Z192" s="151"/>
      <c r="AA192" s="151"/>
      <c r="AB192" s="151"/>
      <c r="AC192" s="151"/>
      <c r="AD192" s="151"/>
      <c r="AE192" s="151"/>
      <c r="AF192" s="151"/>
      <c r="AG192" s="151" t="s">
        <v>124</v>
      </c>
      <c r="AH192" s="151"/>
      <c r="AI192" s="151"/>
      <c r="AJ192" s="151"/>
      <c r="AK192" s="151"/>
      <c r="AL192" s="151"/>
      <c r="AM192" s="151"/>
      <c r="AN192" s="151"/>
      <c r="AO192" s="151"/>
      <c r="AP192" s="151"/>
      <c r="AQ192" s="151"/>
      <c r="AR192" s="151"/>
      <c r="AS192" s="151"/>
      <c r="AT192" s="151"/>
      <c r="AU192" s="151"/>
      <c r="AV192" s="151"/>
      <c r="AW192" s="151"/>
      <c r="AX192" s="151"/>
      <c r="AY192" s="151"/>
      <c r="AZ192" s="151"/>
      <c r="BA192" s="151"/>
      <c r="BB192" s="151"/>
      <c r="BC192" s="151"/>
      <c r="BD192" s="151"/>
      <c r="BE192" s="151"/>
      <c r="BF192" s="151"/>
      <c r="BG192" s="151"/>
      <c r="BH192" s="151"/>
    </row>
    <row r="193" spans="1:60" ht="12.75" outlineLevel="1">
      <c r="A193" s="158"/>
      <c r="B193" s="159"/>
      <c r="C193" s="255" t="s">
        <v>248</v>
      </c>
      <c r="D193" s="256"/>
      <c r="E193" s="256"/>
      <c r="F193" s="256"/>
      <c r="G193" s="256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51"/>
      <c r="Y193" s="151"/>
      <c r="Z193" s="151"/>
      <c r="AA193" s="151"/>
      <c r="AB193" s="151"/>
      <c r="AC193" s="151"/>
      <c r="AD193" s="151"/>
      <c r="AE193" s="151"/>
      <c r="AF193" s="151"/>
      <c r="AG193" s="151" t="s">
        <v>126</v>
      </c>
      <c r="AH193" s="151"/>
      <c r="AI193" s="151"/>
      <c r="AJ193" s="151"/>
      <c r="AK193" s="151"/>
      <c r="AL193" s="151"/>
      <c r="AM193" s="151"/>
      <c r="AN193" s="151"/>
      <c r="AO193" s="151"/>
      <c r="AP193" s="151"/>
      <c r="AQ193" s="151"/>
      <c r="AR193" s="151"/>
      <c r="AS193" s="151"/>
      <c r="AT193" s="151"/>
      <c r="AU193" s="151"/>
      <c r="AV193" s="151"/>
      <c r="AW193" s="151"/>
      <c r="AX193" s="151"/>
      <c r="AY193" s="151"/>
      <c r="AZ193" s="151"/>
      <c r="BA193" s="151"/>
      <c r="BB193" s="151"/>
      <c r="BC193" s="151"/>
      <c r="BD193" s="151"/>
      <c r="BE193" s="151"/>
      <c r="BF193" s="151"/>
      <c r="BG193" s="151"/>
      <c r="BH193" s="151"/>
    </row>
    <row r="194" spans="1:60" ht="12.75" outlineLevel="1">
      <c r="A194" s="158"/>
      <c r="B194" s="159"/>
      <c r="C194" s="251" t="s">
        <v>249</v>
      </c>
      <c r="D194" s="252"/>
      <c r="E194" s="252"/>
      <c r="F194" s="252"/>
      <c r="G194" s="252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51"/>
      <c r="Y194" s="151"/>
      <c r="Z194" s="151"/>
      <c r="AA194" s="151"/>
      <c r="AB194" s="151"/>
      <c r="AC194" s="151"/>
      <c r="AD194" s="151"/>
      <c r="AE194" s="151"/>
      <c r="AF194" s="151"/>
      <c r="AG194" s="151" t="s">
        <v>136</v>
      </c>
      <c r="AH194" s="151"/>
      <c r="AI194" s="151"/>
      <c r="AJ194" s="151"/>
      <c r="AK194" s="151"/>
      <c r="AL194" s="151"/>
      <c r="AM194" s="151"/>
      <c r="AN194" s="151"/>
      <c r="AO194" s="151"/>
      <c r="AP194" s="151"/>
      <c r="AQ194" s="151"/>
      <c r="AR194" s="151"/>
      <c r="AS194" s="151"/>
      <c r="AT194" s="151"/>
      <c r="AU194" s="151"/>
      <c r="AV194" s="151"/>
      <c r="AW194" s="151"/>
      <c r="AX194" s="151"/>
      <c r="AY194" s="151"/>
      <c r="AZ194" s="151"/>
      <c r="BA194" s="151"/>
      <c r="BB194" s="151"/>
      <c r="BC194" s="151"/>
      <c r="BD194" s="151"/>
      <c r="BE194" s="151"/>
      <c r="BF194" s="151"/>
      <c r="BG194" s="151"/>
      <c r="BH194" s="151"/>
    </row>
    <row r="195" spans="1:60" ht="12.75" outlineLevel="1">
      <c r="A195" s="158"/>
      <c r="B195" s="159"/>
      <c r="C195" s="188" t="s">
        <v>250</v>
      </c>
      <c r="D195" s="163"/>
      <c r="E195" s="164">
        <v>315</v>
      </c>
      <c r="F195" s="161"/>
      <c r="G195" s="161"/>
      <c r="H195" s="161"/>
      <c r="I195" s="161"/>
      <c r="J195" s="161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  <c r="W195" s="161"/>
      <c r="X195" s="151"/>
      <c r="Y195" s="151"/>
      <c r="Z195" s="151"/>
      <c r="AA195" s="151"/>
      <c r="AB195" s="151"/>
      <c r="AC195" s="151"/>
      <c r="AD195" s="151"/>
      <c r="AE195" s="151"/>
      <c r="AF195" s="151"/>
      <c r="AG195" s="151" t="s">
        <v>138</v>
      </c>
      <c r="AH195" s="151">
        <v>0</v>
      </c>
      <c r="AI195" s="151"/>
      <c r="AJ195" s="151"/>
      <c r="AK195" s="151"/>
      <c r="AL195" s="151"/>
      <c r="AM195" s="151"/>
      <c r="AN195" s="151"/>
      <c r="AO195" s="151"/>
      <c r="AP195" s="151"/>
      <c r="AQ195" s="151"/>
      <c r="AR195" s="151"/>
      <c r="AS195" s="151"/>
      <c r="AT195" s="151"/>
      <c r="AU195" s="151"/>
      <c r="AV195" s="151"/>
      <c r="AW195" s="151"/>
      <c r="AX195" s="151"/>
      <c r="AY195" s="151"/>
      <c r="AZ195" s="151"/>
      <c r="BA195" s="151"/>
      <c r="BB195" s="151"/>
      <c r="BC195" s="151"/>
      <c r="BD195" s="151"/>
      <c r="BE195" s="151"/>
      <c r="BF195" s="151"/>
      <c r="BG195" s="151"/>
      <c r="BH195" s="151"/>
    </row>
    <row r="196" spans="1:60" ht="12.75" outlineLevel="1">
      <c r="A196" s="158"/>
      <c r="B196" s="159"/>
      <c r="C196" s="188" t="s">
        <v>251</v>
      </c>
      <c r="D196" s="163"/>
      <c r="E196" s="164">
        <v>40.5</v>
      </c>
      <c r="F196" s="161"/>
      <c r="G196" s="161"/>
      <c r="H196" s="161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  <c r="W196" s="161"/>
      <c r="X196" s="151"/>
      <c r="Y196" s="151"/>
      <c r="Z196" s="151"/>
      <c r="AA196" s="151"/>
      <c r="AB196" s="151"/>
      <c r="AC196" s="151"/>
      <c r="AD196" s="151"/>
      <c r="AE196" s="151"/>
      <c r="AF196" s="151"/>
      <c r="AG196" s="151" t="s">
        <v>138</v>
      </c>
      <c r="AH196" s="151">
        <v>0</v>
      </c>
      <c r="AI196" s="151"/>
      <c r="AJ196" s="151"/>
      <c r="AK196" s="151"/>
      <c r="AL196" s="151"/>
      <c r="AM196" s="151"/>
      <c r="AN196" s="151"/>
      <c r="AO196" s="151"/>
      <c r="AP196" s="151"/>
      <c r="AQ196" s="151"/>
      <c r="AR196" s="151"/>
      <c r="AS196" s="151"/>
      <c r="AT196" s="151"/>
      <c r="AU196" s="151"/>
      <c r="AV196" s="151"/>
      <c r="AW196" s="151"/>
      <c r="AX196" s="151"/>
      <c r="AY196" s="151"/>
      <c r="AZ196" s="151"/>
      <c r="BA196" s="151"/>
      <c r="BB196" s="151"/>
      <c r="BC196" s="151"/>
      <c r="BD196" s="151"/>
      <c r="BE196" s="151"/>
      <c r="BF196" s="151"/>
      <c r="BG196" s="151"/>
      <c r="BH196" s="151"/>
    </row>
    <row r="197" spans="1:60" ht="12.75" outlineLevel="1">
      <c r="A197" s="158"/>
      <c r="B197" s="159"/>
      <c r="C197" s="188" t="s">
        <v>252</v>
      </c>
      <c r="D197" s="163"/>
      <c r="E197" s="164">
        <v>155.32000000000002</v>
      </c>
      <c r="F197" s="161"/>
      <c r="G197" s="161"/>
      <c r="H197" s="161"/>
      <c r="I197" s="161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  <c r="W197" s="161"/>
      <c r="X197" s="151"/>
      <c r="Y197" s="151"/>
      <c r="Z197" s="151"/>
      <c r="AA197" s="151"/>
      <c r="AB197" s="151"/>
      <c r="AC197" s="151"/>
      <c r="AD197" s="151"/>
      <c r="AE197" s="151"/>
      <c r="AF197" s="151"/>
      <c r="AG197" s="151" t="s">
        <v>138</v>
      </c>
      <c r="AH197" s="151">
        <v>0</v>
      </c>
      <c r="AI197" s="151"/>
      <c r="AJ197" s="151"/>
      <c r="AK197" s="151"/>
      <c r="AL197" s="151"/>
      <c r="AM197" s="151"/>
      <c r="AN197" s="151"/>
      <c r="AO197" s="151"/>
      <c r="AP197" s="151"/>
      <c r="AQ197" s="151"/>
      <c r="AR197" s="151"/>
      <c r="AS197" s="151"/>
      <c r="AT197" s="151"/>
      <c r="AU197" s="151"/>
      <c r="AV197" s="151"/>
      <c r="AW197" s="151"/>
      <c r="AX197" s="151"/>
      <c r="AY197" s="151"/>
      <c r="AZ197" s="151"/>
      <c r="BA197" s="151"/>
      <c r="BB197" s="151"/>
      <c r="BC197" s="151"/>
      <c r="BD197" s="151"/>
      <c r="BE197" s="151"/>
      <c r="BF197" s="151"/>
      <c r="BG197" s="151"/>
      <c r="BH197" s="151"/>
    </row>
    <row r="198" spans="1:60" ht="12.75" outlineLevel="1">
      <c r="A198" s="158"/>
      <c r="B198" s="159"/>
      <c r="C198" s="247"/>
      <c r="D198" s="248"/>
      <c r="E198" s="248"/>
      <c r="F198" s="248"/>
      <c r="G198" s="248"/>
      <c r="H198" s="161"/>
      <c r="I198" s="161"/>
      <c r="J198" s="161"/>
      <c r="K198" s="161"/>
      <c r="L198" s="161"/>
      <c r="M198" s="161"/>
      <c r="N198" s="161"/>
      <c r="O198" s="161"/>
      <c r="P198" s="161"/>
      <c r="Q198" s="161"/>
      <c r="R198" s="161"/>
      <c r="S198" s="161"/>
      <c r="T198" s="161"/>
      <c r="U198" s="161"/>
      <c r="V198" s="161"/>
      <c r="W198" s="161"/>
      <c r="X198" s="151"/>
      <c r="Y198" s="151"/>
      <c r="Z198" s="151"/>
      <c r="AA198" s="151"/>
      <c r="AB198" s="151"/>
      <c r="AC198" s="151"/>
      <c r="AD198" s="151"/>
      <c r="AE198" s="151"/>
      <c r="AF198" s="151"/>
      <c r="AG198" s="151" t="s">
        <v>127</v>
      </c>
      <c r="AH198" s="151"/>
      <c r="AI198" s="151"/>
      <c r="AJ198" s="151"/>
      <c r="AK198" s="151"/>
      <c r="AL198" s="151"/>
      <c r="AM198" s="151"/>
      <c r="AN198" s="151"/>
      <c r="AO198" s="151"/>
      <c r="AP198" s="151"/>
      <c r="AQ198" s="151"/>
      <c r="AR198" s="151"/>
      <c r="AS198" s="151"/>
      <c r="AT198" s="151"/>
      <c r="AU198" s="151"/>
      <c r="AV198" s="151"/>
      <c r="AW198" s="151"/>
      <c r="AX198" s="151"/>
      <c r="AY198" s="151"/>
      <c r="AZ198" s="151"/>
      <c r="BA198" s="151"/>
      <c r="BB198" s="151"/>
      <c r="BC198" s="151"/>
      <c r="BD198" s="151"/>
      <c r="BE198" s="151"/>
      <c r="BF198" s="151"/>
      <c r="BG198" s="151"/>
      <c r="BH198" s="151"/>
    </row>
    <row r="199" spans="1:60" ht="12.75" outlineLevel="1">
      <c r="A199" s="176">
        <v>21</v>
      </c>
      <c r="B199" s="177" t="s">
        <v>253</v>
      </c>
      <c r="C199" s="187" t="s">
        <v>254</v>
      </c>
      <c r="D199" s="178" t="s">
        <v>133</v>
      </c>
      <c r="E199" s="179">
        <v>42.7635</v>
      </c>
      <c r="F199" s="180"/>
      <c r="G199" s="181">
        <f>ROUND(E199*F199,2)</f>
        <v>0</v>
      </c>
      <c r="H199" s="180"/>
      <c r="I199" s="181">
        <f>ROUND(E199*H199,2)</f>
        <v>0</v>
      </c>
      <c r="J199" s="180"/>
      <c r="K199" s="181">
        <f>ROUND(E199*J199,2)</f>
        <v>0</v>
      </c>
      <c r="L199" s="181">
        <v>21</v>
      </c>
      <c r="M199" s="181">
        <f>G199*(1+L199/100)</f>
        <v>0</v>
      </c>
      <c r="N199" s="181">
        <v>0</v>
      </c>
      <c r="O199" s="181">
        <f>ROUND(E199*N199,2)</f>
        <v>0</v>
      </c>
      <c r="P199" s="181">
        <v>0</v>
      </c>
      <c r="Q199" s="181">
        <f>ROUND(E199*P199,2)</f>
        <v>0</v>
      </c>
      <c r="R199" s="181" t="s">
        <v>122</v>
      </c>
      <c r="S199" s="181" t="s">
        <v>123</v>
      </c>
      <c r="T199" s="182" t="s">
        <v>123</v>
      </c>
      <c r="U199" s="161">
        <v>0</v>
      </c>
      <c r="V199" s="161">
        <f>ROUND(E199*U199,2)</f>
        <v>0</v>
      </c>
      <c r="W199" s="161"/>
      <c r="X199" s="151"/>
      <c r="Y199" s="151"/>
      <c r="Z199" s="151"/>
      <c r="AA199" s="151"/>
      <c r="AB199" s="151"/>
      <c r="AC199" s="151"/>
      <c r="AD199" s="151"/>
      <c r="AE199" s="151"/>
      <c r="AF199" s="151"/>
      <c r="AG199" s="151" t="s">
        <v>124</v>
      </c>
      <c r="AH199" s="151"/>
      <c r="AI199" s="151"/>
      <c r="AJ199" s="151"/>
      <c r="AK199" s="151"/>
      <c r="AL199" s="151"/>
      <c r="AM199" s="151"/>
      <c r="AN199" s="151"/>
      <c r="AO199" s="151"/>
      <c r="AP199" s="151"/>
      <c r="AQ199" s="151"/>
      <c r="AR199" s="151"/>
      <c r="AS199" s="151"/>
      <c r="AT199" s="151"/>
      <c r="AU199" s="151"/>
      <c r="AV199" s="151"/>
      <c r="AW199" s="151"/>
      <c r="AX199" s="151"/>
      <c r="AY199" s="151"/>
      <c r="AZ199" s="151"/>
      <c r="BA199" s="151"/>
      <c r="BB199" s="151"/>
      <c r="BC199" s="151"/>
      <c r="BD199" s="151"/>
      <c r="BE199" s="151"/>
      <c r="BF199" s="151"/>
      <c r="BG199" s="151"/>
      <c r="BH199" s="151"/>
    </row>
    <row r="200" spans="1:60" ht="12.75" outlineLevel="1">
      <c r="A200" s="158"/>
      <c r="B200" s="159"/>
      <c r="C200" s="188" t="s">
        <v>209</v>
      </c>
      <c r="D200" s="163"/>
      <c r="E200" s="164"/>
      <c r="F200" s="161"/>
      <c r="G200" s="161"/>
      <c r="H200" s="161"/>
      <c r="I200" s="161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  <c r="W200" s="161"/>
      <c r="X200" s="151"/>
      <c r="Y200" s="151"/>
      <c r="Z200" s="151"/>
      <c r="AA200" s="151"/>
      <c r="AB200" s="151"/>
      <c r="AC200" s="151"/>
      <c r="AD200" s="151"/>
      <c r="AE200" s="151"/>
      <c r="AF200" s="151"/>
      <c r="AG200" s="151" t="s">
        <v>138</v>
      </c>
      <c r="AH200" s="151">
        <v>0</v>
      </c>
      <c r="AI200" s="151"/>
      <c r="AJ200" s="151"/>
      <c r="AK200" s="151"/>
      <c r="AL200" s="151"/>
      <c r="AM200" s="151"/>
      <c r="AN200" s="151"/>
      <c r="AO200" s="151"/>
      <c r="AP200" s="151"/>
      <c r="AQ200" s="151"/>
      <c r="AR200" s="151"/>
      <c r="AS200" s="151"/>
      <c r="AT200" s="151"/>
      <c r="AU200" s="151"/>
      <c r="AV200" s="151"/>
      <c r="AW200" s="151"/>
      <c r="AX200" s="151"/>
      <c r="AY200" s="151"/>
      <c r="AZ200" s="151"/>
      <c r="BA200" s="151"/>
      <c r="BB200" s="151"/>
      <c r="BC200" s="151"/>
      <c r="BD200" s="151"/>
      <c r="BE200" s="151"/>
      <c r="BF200" s="151"/>
      <c r="BG200" s="151"/>
      <c r="BH200" s="151"/>
    </row>
    <row r="201" spans="1:60" ht="12.75" outlineLevel="1">
      <c r="A201" s="158"/>
      <c r="B201" s="159"/>
      <c r="C201" s="188" t="s">
        <v>137</v>
      </c>
      <c r="D201" s="163"/>
      <c r="E201" s="164">
        <v>31.5</v>
      </c>
      <c r="F201" s="161"/>
      <c r="G201" s="161"/>
      <c r="H201" s="161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  <c r="W201" s="161"/>
      <c r="X201" s="151"/>
      <c r="Y201" s="151"/>
      <c r="Z201" s="151"/>
      <c r="AA201" s="151"/>
      <c r="AB201" s="151"/>
      <c r="AC201" s="151"/>
      <c r="AD201" s="151"/>
      <c r="AE201" s="151"/>
      <c r="AF201" s="151"/>
      <c r="AG201" s="151" t="s">
        <v>138</v>
      </c>
      <c r="AH201" s="151">
        <v>0</v>
      </c>
      <c r="AI201" s="151"/>
      <c r="AJ201" s="151"/>
      <c r="AK201" s="151"/>
      <c r="AL201" s="151"/>
      <c r="AM201" s="151"/>
      <c r="AN201" s="151"/>
      <c r="AO201" s="151"/>
      <c r="AP201" s="151"/>
      <c r="AQ201" s="151"/>
      <c r="AR201" s="151"/>
      <c r="AS201" s="151"/>
      <c r="AT201" s="151"/>
      <c r="AU201" s="151"/>
      <c r="AV201" s="151"/>
      <c r="AW201" s="151"/>
      <c r="AX201" s="151"/>
      <c r="AY201" s="151"/>
      <c r="AZ201" s="151"/>
      <c r="BA201" s="151"/>
      <c r="BB201" s="151"/>
      <c r="BC201" s="151"/>
      <c r="BD201" s="151"/>
      <c r="BE201" s="151"/>
      <c r="BF201" s="151"/>
      <c r="BG201" s="151"/>
      <c r="BH201" s="151"/>
    </row>
    <row r="202" spans="1:60" ht="12.75" outlineLevel="1">
      <c r="A202" s="158"/>
      <c r="B202" s="159"/>
      <c r="C202" s="188" t="s">
        <v>139</v>
      </c>
      <c r="D202" s="163"/>
      <c r="E202" s="164">
        <v>4.050000000000001</v>
      </c>
      <c r="F202" s="161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  <c r="W202" s="161"/>
      <c r="X202" s="151"/>
      <c r="Y202" s="151"/>
      <c r="Z202" s="151"/>
      <c r="AA202" s="151"/>
      <c r="AB202" s="151"/>
      <c r="AC202" s="151"/>
      <c r="AD202" s="151"/>
      <c r="AE202" s="151"/>
      <c r="AF202" s="151"/>
      <c r="AG202" s="151" t="s">
        <v>138</v>
      </c>
      <c r="AH202" s="151">
        <v>0</v>
      </c>
      <c r="AI202" s="151"/>
      <c r="AJ202" s="151"/>
      <c r="AK202" s="151"/>
      <c r="AL202" s="151"/>
      <c r="AM202" s="151"/>
      <c r="AN202" s="151"/>
      <c r="AO202" s="151"/>
      <c r="AP202" s="151"/>
      <c r="AQ202" s="151"/>
      <c r="AR202" s="151"/>
      <c r="AS202" s="151"/>
      <c r="AT202" s="151"/>
      <c r="AU202" s="151"/>
      <c r="AV202" s="151"/>
      <c r="AW202" s="151"/>
      <c r="AX202" s="151"/>
      <c r="AY202" s="151"/>
      <c r="AZ202" s="151"/>
      <c r="BA202" s="151"/>
      <c r="BB202" s="151"/>
      <c r="BC202" s="151"/>
      <c r="BD202" s="151"/>
      <c r="BE202" s="151"/>
      <c r="BF202" s="151"/>
      <c r="BG202" s="151"/>
      <c r="BH202" s="151"/>
    </row>
    <row r="203" spans="1:60" ht="12.75" outlineLevel="1">
      <c r="A203" s="158"/>
      <c r="B203" s="159"/>
      <c r="C203" s="188" t="s">
        <v>140</v>
      </c>
      <c r="D203" s="163"/>
      <c r="E203" s="164">
        <v>15.532</v>
      </c>
      <c r="F203" s="161"/>
      <c r="G203" s="161"/>
      <c r="H203" s="161"/>
      <c r="I203" s="161"/>
      <c r="J203" s="161"/>
      <c r="K203" s="161"/>
      <c r="L203" s="161"/>
      <c r="M203" s="161"/>
      <c r="N203" s="161"/>
      <c r="O203" s="161"/>
      <c r="P203" s="161"/>
      <c r="Q203" s="161"/>
      <c r="R203" s="161"/>
      <c r="S203" s="161"/>
      <c r="T203" s="161"/>
      <c r="U203" s="161"/>
      <c r="V203" s="161"/>
      <c r="W203" s="161"/>
      <c r="X203" s="151"/>
      <c r="Y203" s="151"/>
      <c r="Z203" s="151"/>
      <c r="AA203" s="151"/>
      <c r="AB203" s="151"/>
      <c r="AC203" s="151"/>
      <c r="AD203" s="151"/>
      <c r="AE203" s="151"/>
      <c r="AF203" s="151"/>
      <c r="AG203" s="151" t="s">
        <v>138</v>
      </c>
      <c r="AH203" s="151">
        <v>0</v>
      </c>
      <c r="AI203" s="151"/>
      <c r="AJ203" s="151"/>
      <c r="AK203" s="151"/>
      <c r="AL203" s="151"/>
      <c r="AM203" s="151"/>
      <c r="AN203" s="151"/>
      <c r="AO203" s="151"/>
      <c r="AP203" s="151"/>
      <c r="AQ203" s="151"/>
      <c r="AR203" s="151"/>
      <c r="AS203" s="151"/>
      <c r="AT203" s="151"/>
      <c r="AU203" s="151"/>
      <c r="AV203" s="151"/>
      <c r="AW203" s="151"/>
      <c r="AX203" s="151"/>
      <c r="AY203" s="151"/>
      <c r="AZ203" s="151"/>
      <c r="BA203" s="151"/>
      <c r="BB203" s="151"/>
      <c r="BC203" s="151"/>
      <c r="BD203" s="151"/>
      <c r="BE203" s="151"/>
      <c r="BF203" s="151"/>
      <c r="BG203" s="151"/>
      <c r="BH203" s="151"/>
    </row>
    <row r="204" spans="1:60" ht="12.75" outlineLevel="1">
      <c r="A204" s="158"/>
      <c r="B204" s="159"/>
      <c r="C204" s="188" t="s">
        <v>177</v>
      </c>
      <c r="D204" s="163"/>
      <c r="E204" s="164"/>
      <c r="F204" s="161"/>
      <c r="G204" s="161"/>
      <c r="H204" s="161"/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  <c r="W204" s="161"/>
      <c r="X204" s="151"/>
      <c r="Y204" s="151"/>
      <c r="Z204" s="151"/>
      <c r="AA204" s="151"/>
      <c r="AB204" s="151"/>
      <c r="AC204" s="151"/>
      <c r="AD204" s="151"/>
      <c r="AE204" s="151"/>
      <c r="AF204" s="151"/>
      <c r="AG204" s="151" t="s">
        <v>138</v>
      </c>
      <c r="AH204" s="151">
        <v>0</v>
      </c>
      <c r="AI204" s="151"/>
      <c r="AJ204" s="151"/>
      <c r="AK204" s="151"/>
      <c r="AL204" s="151"/>
      <c r="AM204" s="151"/>
      <c r="AN204" s="151"/>
      <c r="AO204" s="151"/>
      <c r="AP204" s="151"/>
      <c r="AQ204" s="151"/>
      <c r="AR204" s="151"/>
      <c r="AS204" s="151"/>
      <c r="AT204" s="151"/>
      <c r="AU204" s="151"/>
      <c r="AV204" s="151"/>
      <c r="AW204" s="151"/>
      <c r="AX204" s="151"/>
      <c r="AY204" s="151"/>
      <c r="AZ204" s="151"/>
      <c r="BA204" s="151"/>
      <c r="BB204" s="151"/>
      <c r="BC204" s="151"/>
      <c r="BD204" s="151"/>
      <c r="BE204" s="151"/>
      <c r="BF204" s="151"/>
      <c r="BG204" s="151"/>
      <c r="BH204" s="151"/>
    </row>
    <row r="205" spans="1:60" ht="12.75" outlineLevel="1">
      <c r="A205" s="158"/>
      <c r="B205" s="159"/>
      <c r="C205" s="188" t="s">
        <v>210</v>
      </c>
      <c r="D205" s="163"/>
      <c r="E205" s="164"/>
      <c r="F205" s="161"/>
      <c r="G205" s="161"/>
      <c r="H205" s="161"/>
      <c r="I205" s="161"/>
      <c r="J205" s="161"/>
      <c r="K205" s="161"/>
      <c r="L205" s="161"/>
      <c r="M205" s="161"/>
      <c r="N205" s="161"/>
      <c r="O205" s="161"/>
      <c r="P205" s="161"/>
      <c r="Q205" s="161"/>
      <c r="R205" s="161"/>
      <c r="S205" s="161"/>
      <c r="T205" s="161"/>
      <c r="U205" s="161"/>
      <c r="V205" s="161"/>
      <c r="W205" s="161"/>
      <c r="X205" s="151"/>
      <c r="Y205" s="151"/>
      <c r="Z205" s="151"/>
      <c r="AA205" s="151"/>
      <c r="AB205" s="151"/>
      <c r="AC205" s="151"/>
      <c r="AD205" s="151"/>
      <c r="AE205" s="151"/>
      <c r="AF205" s="151"/>
      <c r="AG205" s="151" t="s">
        <v>138</v>
      </c>
      <c r="AH205" s="151">
        <v>0</v>
      </c>
      <c r="AI205" s="151"/>
      <c r="AJ205" s="151"/>
      <c r="AK205" s="151"/>
      <c r="AL205" s="151"/>
      <c r="AM205" s="151"/>
      <c r="AN205" s="151"/>
      <c r="AO205" s="151"/>
      <c r="AP205" s="151"/>
      <c r="AQ205" s="151"/>
      <c r="AR205" s="151"/>
      <c r="AS205" s="151"/>
      <c r="AT205" s="151"/>
      <c r="AU205" s="151"/>
      <c r="AV205" s="151"/>
      <c r="AW205" s="151"/>
      <c r="AX205" s="151"/>
      <c r="AY205" s="151"/>
      <c r="AZ205" s="151"/>
      <c r="BA205" s="151"/>
      <c r="BB205" s="151"/>
      <c r="BC205" s="151"/>
      <c r="BD205" s="151"/>
      <c r="BE205" s="151"/>
      <c r="BF205" s="151"/>
      <c r="BG205" s="151"/>
      <c r="BH205" s="151"/>
    </row>
    <row r="206" spans="1:60" ht="12.75" outlineLevel="1">
      <c r="A206" s="158"/>
      <c r="B206" s="159"/>
      <c r="C206" s="189" t="s">
        <v>191</v>
      </c>
      <c r="D206" s="165"/>
      <c r="E206" s="166"/>
      <c r="F206" s="161"/>
      <c r="G206" s="161"/>
      <c r="H206" s="161"/>
      <c r="I206" s="161"/>
      <c r="J206" s="161"/>
      <c r="K206" s="161"/>
      <c r="L206" s="161"/>
      <c r="M206" s="161"/>
      <c r="N206" s="161"/>
      <c r="O206" s="161"/>
      <c r="P206" s="161"/>
      <c r="Q206" s="161"/>
      <c r="R206" s="161"/>
      <c r="S206" s="161"/>
      <c r="T206" s="161"/>
      <c r="U206" s="161"/>
      <c r="V206" s="161"/>
      <c r="W206" s="161"/>
      <c r="X206" s="151"/>
      <c r="Y206" s="151"/>
      <c r="Z206" s="151"/>
      <c r="AA206" s="151"/>
      <c r="AB206" s="151"/>
      <c r="AC206" s="151"/>
      <c r="AD206" s="151"/>
      <c r="AE206" s="151"/>
      <c r="AF206" s="151"/>
      <c r="AG206" s="151" t="s">
        <v>138</v>
      </c>
      <c r="AH206" s="151"/>
      <c r="AI206" s="151"/>
      <c r="AJ206" s="151"/>
      <c r="AK206" s="151"/>
      <c r="AL206" s="151"/>
      <c r="AM206" s="151"/>
      <c r="AN206" s="151"/>
      <c r="AO206" s="151"/>
      <c r="AP206" s="151"/>
      <c r="AQ206" s="151"/>
      <c r="AR206" s="151"/>
      <c r="AS206" s="151"/>
      <c r="AT206" s="151"/>
      <c r="AU206" s="151"/>
      <c r="AV206" s="151"/>
      <c r="AW206" s="151"/>
      <c r="AX206" s="151"/>
      <c r="AY206" s="151"/>
      <c r="AZ206" s="151"/>
      <c r="BA206" s="151"/>
      <c r="BB206" s="151"/>
      <c r="BC206" s="151"/>
      <c r="BD206" s="151"/>
      <c r="BE206" s="151"/>
      <c r="BF206" s="151"/>
      <c r="BG206" s="151"/>
      <c r="BH206" s="151"/>
    </row>
    <row r="207" spans="1:60" ht="12.75" outlineLevel="1">
      <c r="A207" s="158"/>
      <c r="B207" s="159"/>
      <c r="C207" s="190" t="s">
        <v>192</v>
      </c>
      <c r="D207" s="165"/>
      <c r="E207" s="166"/>
      <c r="F207" s="161"/>
      <c r="G207" s="161"/>
      <c r="H207" s="161"/>
      <c r="I207" s="161"/>
      <c r="J207" s="161"/>
      <c r="K207" s="161"/>
      <c r="L207" s="161"/>
      <c r="M207" s="161"/>
      <c r="N207" s="161"/>
      <c r="O207" s="161"/>
      <c r="P207" s="161"/>
      <c r="Q207" s="161"/>
      <c r="R207" s="161"/>
      <c r="S207" s="161"/>
      <c r="T207" s="161"/>
      <c r="U207" s="161"/>
      <c r="V207" s="161"/>
      <c r="W207" s="161"/>
      <c r="X207" s="151"/>
      <c r="Y207" s="151"/>
      <c r="Z207" s="151"/>
      <c r="AA207" s="151"/>
      <c r="AB207" s="151"/>
      <c r="AC207" s="151"/>
      <c r="AD207" s="151"/>
      <c r="AE207" s="151"/>
      <c r="AF207" s="151"/>
      <c r="AG207" s="151" t="s">
        <v>138</v>
      </c>
      <c r="AH207" s="151">
        <v>2</v>
      </c>
      <c r="AI207" s="151"/>
      <c r="AJ207" s="151"/>
      <c r="AK207" s="151"/>
      <c r="AL207" s="151"/>
      <c r="AM207" s="151"/>
      <c r="AN207" s="151"/>
      <c r="AO207" s="151"/>
      <c r="AP207" s="151"/>
      <c r="AQ207" s="151"/>
      <c r="AR207" s="151"/>
      <c r="AS207" s="151"/>
      <c r="AT207" s="151"/>
      <c r="AU207" s="151"/>
      <c r="AV207" s="151"/>
      <c r="AW207" s="151"/>
      <c r="AX207" s="151"/>
      <c r="AY207" s="151"/>
      <c r="AZ207" s="151"/>
      <c r="BA207" s="151"/>
      <c r="BB207" s="151"/>
      <c r="BC207" s="151"/>
      <c r="BD207" s="151"/>
      <c r="BE207" s="151"/>
      <c r="BF207" s="151"/>
      <c r="BG207" s="151"/>
      <c r="BH207" s="151"/>
    </row>
    <row r="208" spans="1:60" ht="12.75" outlineLevel="1">
      <c r="A208" s="158"/>
      <c r="B208" s="159"/>
      <c r="C208" s="190" t="s">
        <v>193</v>
      </c>
      <c r="D208" s="165"/>
      <c r="E208" s="166"/>
      <c r="F208" s="161"/>
      <c r="G208" s="161"/>
      <c r="H208" s="161"/>
      <c r="I208" s="161"/>
      <c r="J208" s="161"/>
      <c r="K208" s="161"/>
      <c r="L208" s="161"/>
      <c r="M208" s="161"/>
      <c r="N208" s="161"/>
      <c r="O208" s="161"/>
      <c r="P208" s="161"/>
      <c r="Q208" s="161"/>
      <c r="R208" s="161"/>
      <c r="S208" s="161"/>
      <c r="T208" s="161"/>
      <c r="U208" s="161"/>
      <c r="V208" s="161"/>
      <c r="W208" s="161"/>
      <c r="X208" s="151"/>
      <c r="Y208" s="151"/>
      <c r="Z208" s="151"/>
      <c r="AA208" s="151"/>
      <c r="AB208" s="151"/>
      <c r="AC208" s="151"/>
      <c r="AD208" s="151"/>
      <c r="AE208" s="151"/>
      <c r="AF208" s="151"/>
      <c r="AG208" s="151" t="s">
        <v>138</v>
      </c>
      <c r="AH208" s="151">
        <v>2</v>
      </c>
      <c r="AI208" s="151"/>
      <c r="AJ208" s="151"/>
      <c r="AK208" s="151"/>
      <c r="AL208" s="151"/>
      <c r="AM208" s="151"/>
      <c r="AN208" s="151"/>
      <c r="AO208" s="151"/>
      <c r="AP208" s="151"/>
      <c r="AQ208" s="151"/>
      <c r="AR208" s="151"/>
      <c r="AS208" s="151"/>
      <c r="AT208" s="151"/>
      <c r="AU208" s="151"/>
      <c r="AV208" s="151"/>
      <c r="AW208" s="151"/>
      <c r="AX208" s="151"/>
      <c r="AY208" s="151"/>
      <c r="AZ208" s="151"/>
      <c r="BA208" s="151"/>
      <c r="BB208" s="151"/>
      <c r="BC208" s="151"/>
      <c r="BD208" s="151"/>
      <c r="BE208" s="151"/>
      <c r="BF208" s="151"/>
      <c r="BG208" s="151"/>
      <c r="BH208" s="151"/>
    </row>
    <row r="209" spans="1:60" ht="12.75" outlineLevel="1">
      <c r="A209" s="158"/>
      <c r="B209" s="159"/>
      <c r="C209" s="190" t="s">
        <v>194</v>
      </c>
      <c r="D209" s="165"/>
      <c r="E209" s="166">
        <v>306</v>
      </c>
      <c r="F209" s="161"/>
      <c r="G209" s="161"/>
      <c r="H209" s="161"/>
      <c r="I209" s="161"/>
      <c r="J209" s="161"/>
      <c r="K209" s="161"/>
      <c r="L209" s="161"/>
      <c r="M209" s="161"/>
      <c r="N209" s="161"/>
      <c r="O209" s="161"/>
      <c r="P209" s="161"/>
      <c r="Q209" s="161"/>
      <c r="R209" s="161"/>
      <c r="S209" s="161"/>
      <c r="T209" s="161"/>
      <c r="U209" s="161"/>
      <c r="V209" s="161"/>
      <c r="W209" s="161"/>
      <c r="X209" s="151"/>
      <c r="Y209" s="151"/>
      <c r="Z209" s="151"/>
      <c r="AA209" s="151"/>
      <c r="AB209" s="151"/>
      <c r="AC209" s="151"/>
      <c r="AD209" s="151"/>
      <c r="AE209" s="151"/>
      <c r="AF209" s="151"/>
      <c r="AG209" s="151" t="s">
        <v>138</v>
      </c>
      <c r="AH209" s="151">
        <v>2</v>
      </c>
      <c r="AI209" s="151"/>
      <c r="AJ209" s="151"/>
      <c r="AK209" s="151"/>
      <c r="AL209" s="151"/>
      <c r="AM209" s="151"/>
      <c r="AN209" s="151"/>
      <c r="AO209" s="151"/>
      <c r="AP209" s="151"/>
      <c r="AQ209" s="151"/>
      <c r="AR209" s="151"/>
      <c r="AS209" s="151"/>
      <c r="AT209" s="151"/>
      <c r="AU209" s="151"/>
      <c r="AV209" s="151"/>
      <c r="AW209" s="151"/>
      <c r="AX209" s="151"/>
      <c r="AY209" s="151"/>
      <c r="AZ209" s="151"/>
      <c r="BA209" s="151"/>
      <c r="BB209" s="151"/>
      <c r="BC209" s="151"/>
      <c r="BD209" s="151"/>
      <c r="BE209" s="151"/>
      <c r="BF209" s="151"/>
      <c r="BG209" s="151"/>
      <c r="BH209" s="151"/>
    </row>
    <row r="210" spans="1:60" ht="12.75" outlineLevel="1">
      <c r="A210" s="158"/>
      <c r="B210" s="159"/>
      <c r="C210" s="190" t="s">
        <v>195</v>
      </c>
      <c r="D210" s="165"/>
      <c r="E210" s="166">
        <v>37.800000000000004</v>
      </c>
      <c r="F210" s="161"/>
      <c r="G210" s="161"/>
      <c r="H210" s="161"/>
      <c r="I210" s="161"/>
      <c r="J210" s="161"/>
      <c r="K210" s="161"/>
      <c r="L210" s="161"/>
      <c r="M210" s="161"/>
      <c r="N210" s="161"/>
      <c r="O210" s="161"/>
      <c r="P210" s="161"/>
      <c r="Q210" s="161"/>
      <c r="R210" s="161"/>
      <c r="S210" s="161"/>
      <c r="T210" s="161"/>
      <c r="U210" s="161"/>
      <c r="V210" s="161"/>
      <c r="W210" s="161"/>
      <c r="X210" s="151"/>
      <c r="Y210" s="151"/>
      <c r="Z210" s="151"/>
      <c r="AA210" s="151"/>
      <c r="AB210" s="151"/>
      <c r="AC210" s="151"/>
      <c r="AD210" s="151"/>
      <c r="AE210" s="151"/>
      <c r="AF210" s="151"/>
      <c r="AG210" s="151" t="s">
        <v>138</v>
      </c>
      <c r="AH210" s="151">
        <v>2</v>
      </c>
      <c r="AI210" s="151"/>
      <c r="AJ210" s="151"/>
      <c r="AK210" s="151"/>
      <c r="AL210" s="151"/>
      <c r="AM210" s="151"/>
      <c r="AN210" s="151"/>
      <c r="AO210" s="151"/>
      <c r="AP210" s="151"/>
      <c r="AQ210" s="151"/>
      <c r="AR210" s="151"/>
      <c r="AS210" s="151"/>
      <c r="AT210" s="151"/>
      <c r="AU210" s="151"/>
      <c r="AV210" s="151"/>
      <c r="AW210" s="151"/>
      <c r="AX210" s="151"/>
      <c r="AY210" s="151"/>
      <c r="AZ210" s="151"/>
      <c r="BA210" s="151"/>
      <c r="BB210" s="151"/>
      <c r="BC210" s="151"/>
      <c r="BD210" s="151"/>
      <c r="BE210" s="151"/>
      <c r="BF210" s="151"/>
      <c r="BG210" s="151"/>
      <c r="BH210" s="151"/>
    </row>
    <row r="211" spans="1:60" ht="12.75" outlineLevel="1">
      <c r="A211" s="158"/>
      <c r="B211" s="159"/>
      <c r="C211" s="190" t="s">
        <v>196</v>
      </c>
      <c r="D211" s="165"/>
      <c r="E211" s="166">
        <v>148.26000000000002</v>
      </c>
      <c r="F211" s="161"/>
      <c r="G211" s="161"/>
      <c r="H211" s="161"/>
      <c r="I211" s="161"/>
      <c r="J211" s="161"/>
      <c r="K211" s="161"/>
      <c r="L211" s="161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  <c r="W211" s="161"/>
      <c r="X211" s="151"/>
      <c r="Y211" s="151"/>
      <c r="Z211" s="151"/>
      <c r="AA211" s="151"/>
      <c r="AB211" s="151"/>
      <c r="AC211" s="151"/>
      <c r="AD211" s="151"/>
      <c r="AE211" s="151"/>
      <c r="AF211" s="151"/>
      <c r="AG211" s="151" t="s">
        <v>138</v>
      </c>
      <c r="AH211" s="151">
        <v>2</v>
      </c>
      <c r="AI211" s="151"/>
      <c r="AJ211" s="151"/>
      <c r="AK211" s="151"/>
      <c r="AL211" s="151"/>
      <c r="AM211" s="151"/>
      <c r="AN211" s="151"/>
      <c r="AO211" s="151"/>
      <c r="AP211" s="151"/>
      <c r="AQ211" s="151"/>
      <c r="AR211" s="151"/>
      <c r="AS211" s="151"/>
      <c r="AT211" s="151"/>
      <c r="AU211" s="151"/>
      <c r="AV211" s="151"/>
      <c r="AW211" s="151"/>
      <c r="AX211" s="151"/>
      <c r="AY211" s="151"/>
      <c r="AZ211" s="151"/>
      <c r="BA211" s="151"/>
      <c r="BB211" s="151"/>
      <c r="BC211" s="151"/>
      <c r="BD211" s="151"/>
      <c r="BE211" s="151"/>
      <c r="BF211" s="151"/>
      <c r="BG211" s="151"/>
      <c r="BH211" s="151"/>
    </row>
    <row r="212" spans="1:60" ht="12.75" outlineLevel="1">
      <c r="A212" s="158"/>
      <c r="B212" s="159"/>
      <c r="C212" s="190" t="s">
        <v>197</v>
      </c>
      <c r="D212" s="165"/>
      <c r="E212" s="166"/>
      <c r="F212" s="161"/>
      <c r="G212" s="161"/>
      <c r="H212" s="161"/>
      <c r="I212" s="161"/>
      <c r="J212" s="161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  <c r="W212" s="161"/>
      <c r="X212" s="151"/>
      <c r="Y212" s="151"/>
      <c r="Z212" s="151"/>
      <c r="AA212" s="151"/>
      <c r="AB212" s="151"/>
      <c r="AC212" s="151"/>
      <c r="AD212" s="151"/>
      <c r="AE212" s="151"/>
      <c r="AF212" s="151"/>
      <c r="AG212" s="151" t="s">
        <v>138</v>
      </c>
      <c r="AH212" s="151">
        <v>2</v>
      </c>
      <c r="AI212" s="151"/>
      <c r="AJ212" s="151"/>
      <c r="AK212" s="151"/>
      <c r="AL212" s="151"/>
      <c r="AM212" s="151"/>
      <c r="AN212" s="151"/>
      <c r="AO212" s="151"/>
      <c r="AP212" s="151"/>
      <c r="AQ212" s="151"/>
      <c r="AR212" s="151"/>
      <c r="AS212" s="151"/>
      <c r="AT212" s="151"/>
      <c r="AU212" s="151"/>
      <c r="AV212" s="151"/>
      <c r="AW212" s="151"/>
      <c r="AX212" s="151"/>
      <c r="AY212" s="151"/>
      <c r="AZ212" s="151"/>
      <c r="BA212" s="151"/>
      <c r="BB212" s="151"/>
      <c r="BC212" s="151"/>
      <c r="BD212" s="151"/>
      <c r="BE212" s="151"/>
      <c r="BF212" s="151"/>
      <c r="BG212" s="151"/>
      <c r="BH212" s="151"/>
    </row>
    <row r="213" spans="1:60" ht="12.75" outlineLevel="1">
      <c r="A213" s="158"/>
      <c r="B213" s="159"/>
      <c r="C213" s="190" t="s">
        <v>198</v>
      </c>
      <c r="D213" s="165"/>
      <c r="E213" s="166"/>
      <c r="F213" s="161"/>
      <c r="G213" s="161"/>
      <c r="H213" s="161"/>
      <c r="I213" s="161"/>
      <c r="J213" s="161"/>
      <c r="K213" s="161"/>
      <c r="L213" s="161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  <c r="W213" s="161"/>
      <c r="X213" s="151"/>
      <c r="Y213" s="151"/>
      <c r="Z213" s="151"/>
      <c r="AA213" s="151"/>
      <c r="AB213" s="151"/>
      <c r="AC213" s="151"/>
      <c r="AD213" s="151"/>
      <c r="AE213" s="151"/>
      <c r="AF213" s="151"/>
      <c r="AG213" s="151" t="s">
        <v>138</v>
      </c>
      <c r="AH213" s="151">
        <v>2</v>
      </c>
      <c r="AI213" s="151"/>
      <c r="AJ213" s="151"/>
      <c r="AK213" s="151"/>
      <c r="AL213" s="151"/>
      <c r="AM213" s="151"/>
      <c r="AN213" s="151"/>
      <c r="AO213" s="151"/>
      <c r="AP213" s="151"/>
      <c r="AQ213" s="151"/>
      <c r="AR213" s="151"/>
      <c r="AS213" s="151"/>
      <c r="AT213" s="151"/>
      <c r="AU213" s="151"/>
      <c r="AV213" s="151"/>
      <c r="AW213" s="151"/>
      <c r="AX213" s="151"/>
      <c r="AY213" s="151"/>
      <c r="AZ213" s="151"/>
      <c r="BA213" s="151"/>
      <c r="BB213" s="151"/>
      <c r="BC213" s="151"/>
      <c r="BD213" s="151"/>
      <c r="BE213" s="151"/>
      <c r="BF213" s="151"/>
      <c r="BG213" s="151"/>
      <c r="BH213" s="151"/>
    </row>
    <row r="214" spans="1:60" ht="12.75" outlineLevel="1">
      <c r="A214" s="158"/>
      <c r="B214" s="159"/>
      <c r="C214" s="190" t="s">
        <v>199</v>
      </c>
      <c r="D214" s="165"/>
      <c r="E214" s="166">
        <v>-300</v>
      </c>
      <c r="F214" s="161"/>
      <c r="G214" s="161"/>
      <c r="H214" s="161"/>
      <c r="I214" s="161"/>
      <c r="J214" s="161"/>
      <c r="K214" s="161"/>
      <c r="L214" s="161"/>
      <c r="M214" s="161"/>
      <c r="N214" s="161"/>
      <c r="O214" s="161"/>
      <c r="P214" s="161"/>
      <c r="Q214" s="161"/>
      <c r="R214" s="161"/>
      <c r="S214" s="161"/>
      <c r="T214" s="161"/>
      <c r="U214" s="161"/>
      <c r="V214" s="161"/>
      <c r="W214" s="161"/>
      <c r="X214" s="151"/>
      <c r="Y214" s="151"/>
      <c r="Z214" s="151"/>
      <c r="AA214" s="151"/>
      <c r="AB214" s="151"/>
      <c r="AC214" s="151"/>
      <c r="AD214" s="151"/>
      <c r="AE214" s="151"/>
      <c r="AF214" s="151"/>
      <c r="AG214" s="151" t="s">
        <v>138</v>
      </c>
      <c r="AH214" s="151">
        <v>2</v>
      </c>
      <c r="AI214" s="151"/>
      <c r="AJ214" s="151"/>
      <c r="AK214" s="151"/>
      <c r="AL214" s="151"/>
      <c r="AM214" s="151"/>
      <c r="AN214" s="151"/>
      <c r="AO214" s="151"/>
      <c r="AP214" s="151"/>
      <c r="AQ214" s="151"/>
      <c r="AR214" s="151"/>
      <c r="AS214" s="151"/>
      <c r="AT214" s="151"/>
      <c r="AU214" s="151"/>
      <c r="AV214" s="151"/>
      <c r="AW214" s="151"/>
      <c r="AX214" s="151"/>
      <c r="AY214" s="151"/>
      <c r="AZ214" s="151"/>
      <c r="BA214" s="151"/>
      <c r="BB214" s="151"/>
      <c r="BC214" s="151"/>
      <c r="BD214" s="151"/>
      <c r="BE214" s="151"/>
      <c r="BF214" s="151"/>
      <c r="BG214" s="151"/>
      <c r="BH214" s="151"/>
    </row>
    <row r="215" spans="1:60" ht="12.75" outlineLevel="1">
      <c r="A215" s="158"/>
      <c r="B215" s="159"/>
      <c r="C215" s="190" t="s">
        <v>200</v>
      </c>
      <c r="D215" s="165"/>
      <c r="E215" s="166">
        <v>-36</v>
      </c>
      <c r="F215" s="161"/>
      <c r="G215" s="161"/>
      <c r="H215" s="161"/>
      <c r="I215" s="161"/>
      <c r="J215" s="161"/>
      <c r="K215" s="161"/>
      <c r="L215" s="161"/>
      <c r="M215" s="161"/>
      <c r="N215" s="161"/>
      <c r="O215" s="161"/>
      <c r="P215" s="161"/>
      <c r="Q215" s="161"/>
      <c r="R215" s="161"/>
      <c r="S215" s="161"/>
      <c r="T215" s="161"/>
      <c r="U215" s="161"/>
      <c r="V215" s="161"/>
      <c r="W215" s="161"/>
      <c r="X215" s="151"/>
      <c r="Y215" s="151"/>
      <c r="Z215" s="151"/>
      <c r="AA215" s="151"/>
      <c r="AB215" s="151"/>
      <c r="AC215" s="151"/>
      <c r="AD215" s="151"/>
      <c r="AE215" s="151"/>
      <c r="AF215" s="151"/>
      <c r="AG215" s="151" t="s">
        <v>138</v>
      </c>
      <c r="AH215" s="151">
        <v>2</v>
      </c>
      <c r="AI215" s="151"/>
      <c r="AJ215" s="151"/>
      <c r="AK215" s="151"/>
      <c r="AL215" s="151"/>
      <c r="AM215" s="151"/>
      <c r="AN215" s="151"/>
      <c r="AO215" s="151"/>
      <c r="AP215" s="151"/>
      <c r="AQ215" s="151"/>
      <c r="AR215" s="151"/>
      <c r="AS215" s="151"/>
      <c r="AT215" s="151"/>
      <c r="AU215" s="151"/>
      <c r="AV215" s="151"/>
      <c r="AW215" s="151"/>
      <c r="AX215" s="151"/>
      <c r="AY215" s="151"/>
      <c r="AZ215" s="151"/>
      <c r="BA215" s="151"/>
      <c r="BB215" s="151"/>
      <c r="BC215" s="151"/>
      <c r="BD215" s="151"/>
      <c r="BE215" s="151"/>
      <c r="BF215" s="151"/>
      <c r="BG215" s="151"/>
      <c r="BH215" s="151"/>
    </row>
    <row r="216" spans="1:60" ht="12.75" outlineLevel="1">
      <c r="A216" s="158"/>
      <c r="B216" s="159"/>
      <c r="C216" s="190" t="s">
        <v>201</v>
      </c>
      <c r="D216" s="165"/>
      <c r="E216" s="166">
        <v>-141.2</v>
      </c>
      <c r="F216" s="161"/>
      <c r="G216" s="161"/>
      <c r="H216" s="161"/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51"/>
      <c r="Y216" s="151"/>
      <c r="Z216" s="151"/>
      <c r="AA216" s="151"/>
      <c r="AB216" s="151"/>
      <c r="AC216" s="151"/>
      <c r="AD216" s="151"/>
      <c r="AE216" s="151"/>
      <c r="AF216" s="151"/>
      <c r="AG216" s="151" t="s">
        <v>138</v>
      </c>
      <c r="AH216" s="151">
        <v>2</v>
      </c>
      <c r="AI216" s="151"/>
      <c r="AJ216" s="151"/>
      <c r="AK216" s="151"/>
      <c r="AL216" s="151"/>
      <c r="AM216" s="151"/>
      <c r="AN216" s="151"/>
      <c r="AO216" s="151"/>
      <c r="AP216" s="151"/>
      <c r="AQ216" s="151"/>
      <c r="AR216" s="151"/>
      <c r="AS216" s="151"/>
      <c r="AT216" s="151"/>
      <c r="AU216" s="151"/>
      <c r="AV216" s="151"/>
      <c r="AW216" s="151"/>
      <c r="AX216" s="151"/>
      <c r="AY216" s="151"/>
      <c r="AZ216" s="151"/>
      <c r="BA216" s="151"/>
      <c r="BB216" s="151"/>
      <c r="BC216" s="151"/>
      <c r="BD216" s="151"/>
      <c r="BE216" s="151"/>
      <c r="BF216" s="151"/>
      <c r="BG216" s="151"/>
      <c r="BH216" s="151"/>
    </row>
    <row r="217" spans="1:60" ht="12.75" outlineLevel="1">
      <c r="A217" s="158"/>
      <c r="B217" s="159"/>
      <c r="C217" s="189" t="s">
        <v>202</v>
      </c>
      <c r="D217" s="165"/>
      <c r="E217" s="166"/>
      <c r="F217" s="161"/>
      <c r="G217" s="161"/>
      <c r="H217" s="161"/>
      <c r="I217" s="161"/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  <c r="W217" s="161"/>
      <c r="X217" s="151"/>
      <c r="Y217" s="151"/>
      <c r="Z217" s="151"/>
      <c r="AA217" s="151"/>
      <c r="AB217" s="151"/>
      <c r="AC217" s="151"/>
      <c r="AD217" s="151"/>
      <c r="AE217" s="151"/>
      <c r="AF217" s="151"/>
      <c r="AG217" s="151" t="s">
        <v>138</v>
      </c>
      <c r="AH217" s="151"/>
      <c r="AI217" s="151"/>
      <c r="AJ217" s="151"/>
      <c r="AK217" s="151"/>
      <c r="AL217" s="151"/>
      <c r="AM217" s="151"/>
      <c r="AN217" s="151"/>
      <c r="AO217" s="151"/>
      <c r="AP217" s="151"/>
      <c r="AQ217" s="151"/>
      <c r="AR217" s="151"/>
      <c r="AS217" s="151"/>
      <c r="AT217" s="151"/>
      <c r="AU217" s="151"/>
      <c r="AV217" s="151"/>
      <c r="AW217" s="151"/>
      <c r="AX217" s="151"/>
      <c r="AY217" s="151"/>
      <c r="AZ217" s="151"/>
      <c r="BA217" s="151"/>
      <c r="BB217" s="151"/>
      <c r="BC217" s="151"/>
      <c r="BD217" s="151"/>
      <c r="BE217" s="151"/>
      <c r="BF217" s="151"/>
      <c r="BG217" s="151"/>
      <c r="BH217" s="151"/>
    </row>
    <row r="218" spans="1:60" ht="12.75" outlineLevel="1">
      <c r="A218" s="158"/>
      <c r="B218" s="159"/>
      <c r="C218" s="188" t="s">
        <v>211</v>
      </c>
      <c r="D218" s="163"/>
      <c r="E218" s="164">
        <v>-2.2289999999999996</v>
      </c>
      <c r="F218" s="161"/>
      <c r="G218" s="161"/>
      <c r="H218" s="161"/>
      <c r="I218" s="161"/>
      <c r="J218" s="161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51"/>
      <c r="Y218" s="151"/>
      <c r="Z218" s="151"/>
      <c r="AA218" s="151"/>
      <c r="AB218" s="151"/>
      <c r="AC218" s="151"/>
      <c r="AD218" s="151"/>
      <c r="AE218" s="151"/>
      <c r="AF218" s="151"/>
      <c r="AG218" s="151" t="s">
        <v>138</v>
      </c>
      <c r="AH218" s="151">
        <v>0</v>
      </c>
      <c r="AI218" s="151"/>
      <c r="AJ218" s="151"/>
      <c r="AK218" s="151"/>
      <c r="AL218" s="151"/>
      <c r="AM218" s="151"/>
      <c r="AN218" s="151"/>
      <c r="AO218" s="151"/>
      <c r="AP218" s="151"/>
      <c r="AQ218" s="151"/>
      <c r="AR218" s="151"/>
      <c r="AS218" s="151"/>
      <c r="AT218" s="151"/>
      <c r="AU218" s="151"/>
      <c r="AV218" s="151"/>
      <c r="AW218" s="151"/>
      <c r="AX218" s="151"/>
      <c r="AY218" s="151"/>
      <c r="AZ218" s="151"/>
      <c r="BA218" s="151"/>
      <c r="BB218" s="151"/>
      <c r="BC218" s="151"/>
      <c r="BD218" s="151"/>
      <c r="BE218" s="151"/>
      <c r="BF218" s="151"/>
      <c r="BG218" s="151"/>
      <c r="BH218" s="151"/>
    </row>
    <row r="219" spans="1:60" ht="12.75" outlineLevel="1">
      <c r="A219" s="158"/>
      <c r="B219" s="159"/>
      <c r="C219" s="188" t="s">
        <v>212</v>
      </c>
      <c r="D219" s="163"/>
      <c r="E219" s="164">
        <v>-1.1144999999999998</v>
      </c>
      <c r="F219" s="161"/>
      <c r="G219" s="161"/>
      <c r="H219" s="161"/>
      <c r="I219" s="161"/>
      <c r="J219" s="161"/>
      <c r="K219" s="161"/>
      <c r="L219" s="161"/>
      <c r="M219" s="161"/>
      <c r="N219" s="161"/>
      <c r="O219" s="161"/>
      <c r="P219" s="161"/>
      <c r="Q219" s="161"/>
      <c r="R219" s="161"/>
      <c r="S219" s="161"/>
      <c r="T219" s="161"/>
      <c r="U219" s="161"/>
      <c r="V219" s="161"/>
      <c r="W219" s="161"/>
      <c r="X219" s="151"/>
      <c r="Y219" s="151"/>
      <c r="Z219" s="151"/>
      <c r="AA219" s="151"/>
      <c r="AB219" s="151"/>
      <c r="AC219" s="151"/>
      <c r="AD219" s="151"/>
      <c r="AE219" s="151"/>
      <c r="AF219" s="151"/>
      <c r="AG219" s="151" t="s">
        <v>138</v>
      </c>
      <c r="AH219" s="151">
        <v>0</v>
      </c>
      <c r="AI219" s="151"/>
      <c r="AJ219" s="151"/>
      <c r="AK219" s="151"/>
      <c r="AL219" s="151"/>
      <c r="AM219" s="151"/>
      <c r="AN219" s="151"/>
      <c r="AO219" s="151"/>
      <c r="AP219" s="151"/>
      <c r="AQ219" s="151"/>
      <c r="AR219" s="151"/>
      <c r="AS219" s="151"/>
      <c r="AT219" s="151"/>
      <c r="AU219" s="151"/>
      <c r="AV219" s="151"/>
      <c r="AW219" s="151"/>
      <c r="AX219" s="151"/>
      <c r="AY219" s="151"/>
      <c r="AZ219" s="151"/>
      <c r="BA219" s="151"/>
      <c r="BB219" s="151"/>
      <c r="BC219" s="151"/>
      <c r="BD219" s="151"/>
      <c r="BE219" s="151"/>
      <c r="BF219" s="151"/>
      <c r="BG219" s="151"/>
      <c r="BH219" s="151"/>
    </row>
    <row r="220" spans="1:60" ht="12.75" outlineLevel="1">
      <c r="A220" s="158"/>
      <c r="B220" s="159"/>
      <c r="C220" s="188" t="s">
        <v>177</v>
      </c>
      <c r="D220" s="163"/>
      <c r="E220" s="164"/>
      <c r="F220" s="161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51"/>
      <c r="Y220" s="151"/>
      <c r="Z220" s="151"/>
      <c r="AA220" s="151"/>
      <c r="AB220" s="151"/>
      <c r="AC220" s="151"/>
      <c r="AD220" s="151"/>
      <c r="AE220" s="151"/>
      <c r="AF220" s="151"/>
      <c r="AG220" s="151" t="s">
        <v>138</v>
      </c>
      <c r="AH220" s="151">
        <v>0</v>
      </c>
      <c r="AI220" s="151"/>
      <c r="AJ220" s="151"/>
      <c r="AK220" s="151"/>
      <c r="AL220" s="151"/>
      <c r="AM220" s="151"/>
      <c r="AN220" s="151"/>
      <c r="AO220" s="151"/>
      <c r="AP220" s="151"/>
      <c r="AQ220" s="151"/>
      <c r="AR220" s="151"/>
      <c r="AS220" s="151"/>
      <c r="AT220" s="151"/>
      <c r="AU220" s="151"/>
      <c r="AV220" s="151"/>
      <c r="AW220" s="151"/>
      <c r="AX220" s="151"/>
      <c r="AY220" s="151"/>
      <c r="AZ220" s="151"/>
      <c r="BA220" s="151"/>
      <c r="BB220" s="151"/>
      <c r="BC220" s="151"/>
      <c r="BD220" s="151"/>
      <c r="BE220" s="151"/>
      <c r="BF220" s="151"/>
      <c r="BG220" s="151"/>
      <c r="BH220" s="151"/>
    </row>
    <row r="221" spans="1:60" ht="12.75" outlineLevel="1">
      <c r="A221" s="158"/>
      <c r="B221" s="159"/>
      <c r="C221" s="188" t="s">
        <v>213</v>
      </c>
      <c r="D221" s="163"/>
      <c r="E221" s="164"/>
      <c r="F221" s="161"/>
      <c r="G221" s="161"/>
      <c r="H221" s="161"/>
      <c r="I221" s="161"/>
      <c r="J221" s="161"/>
      <c r="K221" s="161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  <c r="W221" s="161"/>
      <c r="X221" s="151"/>
      <c r="Y221" s="151"/>
      <c r="Z221" s="151"/>
      <c r="AA221" s="151"/>
      <c r="AB221" s="151"/>
      <c r="AC221" s="151"/>
      <c r="AD221" s="151"/>
      <c r="AE221" s="151"/>
      <c r="AF221" s="151"/>
      <c r="AG221" s="151" t="s">
        <v>138</v>
      </c>
      <c r="AH221" s="151">
        <v>0</v>
      </c>
      <c r="AI221" s="151"/>
      <c r="AJ221" s="151"/>
      <c r="AK221" s="151"/>
      <c r="AL221" s="151"/>
      <c r="AM221" s="151"/>
      <c r="AN221" s="151"/>
      <c r="AO221" s="151"/>
      <c r="AP221" s="151"/>
      <c r="AQ221" s="151"/>
      <c r="AR221" s="151"/>
      <c r="AS221" s="151"/>
      <c r="AT221" s="151"/>
      <c r="AU221" s="151"/>
      <c r="AV221" s="151"/>
      <c r="AW221" s="151"/>
      <c r="AX221" s="151"/>
      <c r="AY221" s="151"/>
      <c r="AZ221" s="151"/>
      <c r="BA221" s="151"/>
      <c r="BB221" s="151"/>
      <c r="BC221" s="151"/>
      <c r="BD221" s="151"/>
      <c r="BE221" s="151"/>
      <c r="BF221" s="151"/>
      <c r="BG221" s="151"/>
      <c r="BH221" s="151"/>
    </row>
    <row r="222" spans="1:60" ht="12.75" outlineLevel="1">
      <c r="A222" s="158"/>
      <c r="B222" s="159"/>
      <c r="C222" s="188" t="s">
        <v>214</v>
      </c>
      <c r="D222" s="163"/>
      <c r="E222" s="164">
        <v>-4.975</v>
      </c>
      <c r="F222" s="161"/>
      <c r="G222" s="161"/>
      <c r="H222" s="161"/>
      <c r="I222" s="161"/>
      <c r="J222" s="161"/>
      <c r="K222" s="161"/>
      <c r="L222" s="161"/>
      <c r="M222" s="161"/>
      <c r="N222" s="161"/>
      <c r="O222" s="161"/>
      <c r="P222" s="161"/>
      <c r="Q222" s="161"/>
      <c r="R222" s="161"/>
      <c r="S222" s="161"/>
      <c r="T222" s="161"/>
      <c r="U222" s="161"/>
      <c r="V222" s="161"/>
      <c r="W222" s="161"/>
      <c r="X222" s="151"/>
      <c r="Y222" s="151"/>
      <c r="Z222" s="151"/>
      <c r="AA222" s="151"/>
      <c r="AB222" s="151"/>
      <c r="AC222" s="151"/>
      <c r="AD222" s="151"/>
      <c r="AE222" s="151"/>
      <c r="AF222" s="151"/>
      <c r="AG222" s="151" t="s">
        <v>138</v>
      </c>
      <c r="AH222" s="151">
        <v>0</v>
      </c>
      <c r="AI222" s="151"/>
      <c r="AJ222" s="151"/>
      <c r="AK222" s="151"/>
      <c r="AL222" s="151"/>
      <c r="AM222" s="151"/>
      <c r="AN222" s="151"/>
      <c r="AO222" s="151"/>
      <c r="AP222" s="151"/>
      <c r="AQ222" s="151"/>
      <c r="AR222" s="151"/>
      <c r="AS222" s="151"/>
      <c r="AT222" s="151"/>
      <c r="AU222" s="151"/>
      <c r="AV222" s="151"/>
      <c r="AW222" s="151"/>
      <c r="AX222" s="151"/>
      <c r="AY222" s="151"/>
      <c r="AZ222" s="151"/>
      <c r="BA222" s="151"/>
      <c r="BB222" s="151"/>
      <c r="BC222" s="151"/>
      <c r="BD222" s="151"/>
      <c r="BE222" s="151"/>
      <c r="BF222" s="151"/>
      <c r="BG222" s="151"/>
      <c r="BH222" s="151"/>
    </row>
    <row r="223" spans="1:60" ht="12.75" outlineLevel="1">
      <c r="A223" s="158"/>
      <c r="B223" s="159"/>
      <c r="C223" s="247"/>
      <c r="D223" s="248"/>
      <c r="E223" s="248"/>
      <c r="F223" s="248"/>
      <c r="G223" s="248"/>
      <c r="H223" s="161"/>
      <c r="I223" s="161"/>
      <c r="J223" s="161"/>
      <c r="K223" s="161"/>
      <c r="L223" s="161"/>
      <c r="M223" s="161"/>
      <c r="N223" s="161"/>
      <c r="O223" s="161"/>
      <c r="P223" s="161"/>
      <c r="Q223" s="161"/>
      <c r="R223" s="161"/>
      <c r="S223" s="161"/>
      <c r="T223" s="161"/>
      <c r="U223" s="161"/>
      <c r="V223" s="161"/>
      <c r="W223" s="161"/>
      <c r="X223" s="151"/>
      <c r="Y223" s="151"/>
      <c r="Z223" s="151"/>
      <c r="AA223" s="151"/>
      <c r="AB223" s="151"/>
      <c r="AC223" s="151"/>
      <c r="AD223" s="151"/>
      <c r="AE223" s="151"/>
      <c r="AF223" s="151"/>
      <c r="AG223" s="151" t="s">
        <v>127</v>
      </c>
      <c r="AH223" s="151"/>
      <c r="AI223" s="151"/>
      <c r="AJ223" s="151"/>
      <c r="AK223" s="151"/>
      <c r="AL223" s="151"/>
      <c r="AM223" s="151"/>
      <c r="AN223" s="151"/>
      <c r="AO223" s="151"/>
      <c r="AP223" s="151"/>
      <c r="AQ223" s="151"/>
      <c r="AR223" s="151"/>
      <c r="AS223" s="151"/>
      <c r="AT223" s="151"/>
      <c r="AU223" s="151"/>
      <c r="AV223" s="151"/>
      <c r="AW223" s="151"/>
      <c r="AX223" s="151"/>
      <c r="AY223" s="151"/>
      <c r="AZ223" s="151"/>
      <c r="BA223" s="151"/>
      <c r="BB223" s="151"/>
      <c r="BC223" s="151"/>
      <c r="BD223" s="151"/>
      <c r="BE223" s="151"/>
      <c r="BF223" s="151"/>
      <c r="BG223" s="151"/>
      <c r="BH223" s="151"/>
    </row>
    <row r="224" spans="1:60" ht="12.75" outlineLevel="1">
      <c r="A224" s="176">
        <v>22</v>
      </c>
      <c r="B224" s="177" t="s">
        <v>255</v>
      </c>
      <c r="C224" s="187" t="s">
        <v>256</v>
      </c>
      <c r="D224" s="178" t="s">
        <v>133</v>
      </c>
      <c r="E224" s="179">
        <v>61.252</v>
      </c>
      <c r="F224" s="180"/>
      <c r="G224" s="181">
        <f>ROUND(E224*F224,2)</f>
        <v>0</v>
      </c>
      <c r="H224" s="180"/>
      <c r="I224" s="181">
        <f>ROUND(E224*H224,2)</f>
        <v>0</v>
      </c>
      <c r="J224" s="180"/>
      <c r="K224" s="181">
        <f>ROUND(E224*J224,2)</f>
        <v>0</v>
      </c>
      <c r="L224" s="181">
        <v>21</v>
      </c>
      <c r="M224" s="181">
        <f>G224*(1+L224/100)</f>
        <v>0</v>
      </c>
      <c r="N224" s="181">
        <v>0</v>
      </c>
      <c r="O224" s="181">
        <f>ROUND(E224*N224,2)</f>
        <v>0</v>
      </c>
      <c r="P224" s="181">
        <v>0</v>
      </c>
      <c r="Q224" s="181">
        <f>ROUND(E224*P224,2)</f>
        <v>0</v>
      </c>
      <c r="R224" s="181" t="s">
        <v>122</v>
      </c>
      <c r="S224" s="181" t="s">
        <v>123</v>
      </c>
      <c r="T224" s="182" t="s">
        <v>123</v>
      </c>
      <c r="U224" s="161">
        <v>0</v>
      </c>
      <c r="V224" s="161">
        <f>ROUND(E224*U224,2)</f>
        <v>0</v>
      </c>
      <c r="W224" s="161"/>
      <c r="X224" s="151"/>
      <c r="Y224" s="151"/>
      <c r="Z224" s="151"/>
      <c r="AA224" s="151"/>
      <c r="AB224" s="151"/>
      <c r="AC224" s="151"/>
      <c r="AD224" s="151"/>
      <c r="AE224" s="151"/>
      <c r="AF224" s="151"/>
      <c r="AG224" s="151" t="s">
        <v>154</v>
      </c>
      <c r="AH224" s="151"/>
      <c r="AI224" s="151"/>
      <c r="AJ224" s="151"/>
      <c r="AK224" s="151"/>
      <c r="AL224" s="151"/>
      <c r="AM224" s="151"/>
      <c r="AN224" s="151"/>
      <c r="AO224" s="151"/>
      <c r="AP224" s="151"/>
      <c r="AQ224" s="151"/>
      <c r="AR224" s="151"/>
      <c r="AS224" s="151"/>
      <c r="AT224" s="151"/>
      <c r="AU224" s="151"/>
      <c r="AV224" s="151"/>
      <c r="AW224" s="151"/>
      <c r="AX224" s="151"/>
      <c r="AY224" s="151"/>
      <c r="AZ224" s="151"/>
      <c r="BA224" s="151"/>
      <c r="BB224" s="151"/>
      <c r="BC224" s="151"/>
      <c r="BD224" s="151"/>
      <c r="BE224" s="151"/>
      <c r="BF224" s="151"/>
      <c r="BG224" s="151"/>
      <c r="BH224" s="151"/>
    </row>
    <row r="225" spans="1:60" ht="12.75" outlineLevel="1">
      <c r="A225" s="158"/>
      <c r="B225" s="159"/>
      <c r="C225" s="188" t="s">
        <v>167</v>
      </c>
      <c r="D225" s="163"/>
      <c r="E225" s="164"/>
      <c r="F225" s="161"/>
      <c r="G225" s="161"/>
      <c r="H225" s="161"/>
      <c r="I225" s="161"/>
      <c r="J225" s="161"/>
      <c r="K225" s="161"/>
      <c r="L225" s="161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  <c r="W225" s="161"/>
      <c r="X225" s="151"/>
      <c r="Y225" s="151"/>
      <c r="Z225" s="151"/>
      <c r="AA225" s="151"/>
      <c r="AB225" s="151"/>
      <c r="AC225" s="151"/>
      <c r="AD225" s="151"/>
      <c r="AE225" s="151"/>
      <c r="AF225" s="151"/>
      <c r="AG225" s="151" t="s">
        <v>138</v>
      </c>
      <c r="AH225" s="151">
        <v>0</v>
      </c>
      <c r="AI225" s="151"/>
      <c r="AJ225" s="151"/>
      <c r="AK225" s="151"/>
      <c r="AL225" s="151"/>
      <c r="AM225" s="151"/>
      <c r="AN225" s="151"/>
      <c r="AO225" s="151"/>
      <c r="AP225" s="151"/>
      <c r="AQ225" s="151"/>
      <c r="AR225" s="151"/>
      <c r="AS225" s="151"/>
      <c r="AT225" s="151"/>
      <c r="AU225" s="151"/>
      <c r="AV225" s="151"/>
      <c r="AW225" s="151"/>
      <c r="AX225" s="151"/>
      <c r="AY225" s="151"/>
      <c r="AZ225" s="151"/>
      <c r="BA225" s="151"/>
      <c r="BB225" s="151"/>
      <c r="BC225" s="151"/>
      <c r="BD225" s="151"/>
      <c r="BE225" s="151"/>
      <c r="BF225" s="151"/>
      <c r="BG225" s="151"/>
      <c r="BH225" s="151"/>
    </row>
    <row r="226" spans="1:60" ht="12.75" outlineLevel="1">
      <c r="A226" s="158"/>
      <c r="B226" s="159"/>
      <c r="C226" s="188" t="s">
        <v>144</v>
      </c>
      <c r="D226" s="163"/>
      <c r="E226" s="164">
        <v>30.6</v>
      </c>
      <c r="F226" s="161"/>
      <c r="G226" s="161"/>
      <c r="H226" s="161"/>
      <c r="I226" s="161"/>
      <c r="J226" s="161"/>
      <c r="K226" s="161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  <c r="W226" s="161"/>
      <c r="X226" s="151"/>
      <c r="Y226" s="151"/>
      <c r="Z226" s="151"/>
      <c r="AA226" s="151"/>
      <c r="AB226" s="151"/>
      <c r="AC226" s="151"/>
      <c r="AD226" s="151"/>
      <c r="AE226" s="151"/>
      <c r="AF226" s="151"/>
      <c r="AG226" s="151" t="s">
        <v>138</v>
      </c>
      <c r="AH226" s="151">
        <v>0</v>
      </c>
      <c r="AI226" s="151"/>
      <c r="AJ226" s="151"/>
      <c r="AK226" s="151"/>
      <c r="AL226" s="151"/>
      <c r="AM226" s="151"/>
      <c r="AN226" s="151"/>
      <c r="AO226" s="151"/>
      <c r="AP226" s="151"/>
      <c r="AQ226" s="151"/>
      <c r="AR226" s="151"/>
      <c r="AS226" s="151"/>
      <c r="AT226" s="151"/>
      <c r="AU226" s="151"/>
      <c r="AV226" s="151"/>
      <c r="AW226" s="151"/>
      <c r="AX226" s="151"/>
      <c r="AY226" s="151"/>
      <c r="AZ226" s="151"/>
      <c r="BA226" s="151"/>
      <c r="BB226" s="151"/>
      <c r="BC226" s="151"/>
      <c r="BD226" s="151"/>
      <c r="BE226" s="151"/>
      <c r="BF226" s="151"/>
      <c r="BG226" s="151"/>
      <c r="BH226" s="151"/>
    </row>
    <row r="227" spans="1:60" ht="12.75" outlineLevel="1">
      <c r="A227" s="158"/>
      <c r="B227" s="159"/>
      <c r="C227" s="188" t="s">
        <v>145</v>
      </c>
      <c r="D227" s="163"/>
      <c r="E227" s="164">
        <v>3.7800000000000002</v>
      </c>
      <c r="F227" s="161"/>
      <c r="G227" s="161"/>
      <c r="H227" s="161"/>
      <c r="I227" s="161"/>
      <c r="J227" s="161"/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  <c r="W227" s="161"/>
      <c r="X227" s="151"/>
      <c r="Y227" s="151"/>
      <c r="Z227" s="151"/>
      <c r="AA227" s="151"/>
      <c r="AB227" s="151"/>
      <c r="AC227" s="151"/>
      <c r="AD227" s="151"/>
      <c r="AE227" s="151"/>
      <c r="AF227" s="151"/>
      <c r="AG227" s="151" t="s">
        <v>138</v>
      </c>
      <c r="AH227" s="151">
        <v>0</v>
      </c>
      <c r="AI227" s="151"/>
      <c r="AJ227" s="151"/>
      <c r="AK227" s="151"/>
      <c r="AL227" s="151"/>
      <c r="AM227" s="151"/>
      <c r="AN227" s="151"/>
      <c r="AO227" s="151"/>
      <c r="AP227" s="151"/>
      <c r="AQ227" s="151"/>
      <c r="AR227" s="151"/>
      <c r="AS227" s="151"/>
      <c r="AT227" s="151"/>
      <c r="AU227" s="151"/>
      <c r="AV227" s="151"/>
      <c r="AW227" s="151"/>
      <c r="AX227" s="151"/>
      <c r="AY227" s="151"/>
      <c r="AZ227" s="151"/>
      <c r="BA227" s="151"/>
      <c r="BB227" s="151"/>
      <c r="BC227" s="151"/>
      <c r="BD227" s="151"/>
      <c r="BE227" s="151"/>
      <c r="BF227" s="151"/>
      <c r="BG227" s="151"/>
      <c r="BH227" s="151"/>
    </row>
    <row r="228" spans="1:60" ht="12.75" outlineLevel="1">
      <c r="A228" s="158"/>
      <c r="B228" s="159"/>
      <c r="C228" s="188" t="s">
        <v>146</v>
      </c>
      <c r="D228" s="163"/>
      <c r="E228" s="164">
        <v>14.826</v>
      </c>
      <c r="F228" s="161"/>
      <c r="G228" s="161"/>
      <c r="H228" s="161"/>
      <c r="I228" s="161"/>
      <c r="J228" s="161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  <c r="W228" s="161"/>
      <c r="X228" s="151"/>
      <c r="Y228" s="151"/>
      <c r="Z228" s="151"/>
      <c r="AA228" s="151"/>
      <c r="AB228" s="151"/>
      <c r="AC228" s="151"/>
      <c r="AD228" s="151"/>
      <c r="AE228" s="151"/>
      <c r="AF228" s="151"/>
      <c r="AG228" s="151" t="s">
        <v>138</v>
      </c>
      <c r="AH228" s="151">
        <v>0</v>
      </c>
      <c r="AI228" s="151"/>
      <c r="AJ228" s="151"/>
      <c r="AK228" s="151"/>
      <c r="AL228" s="151"/>
      <c r="AM228" s="151"/>
      <c r="AN228" s="151"/>
      <c r="AO228" s="151"/>
      <c r="AP228" s="151"/>
      <c r="AQ228" s="151"/>
      <c r="AR228" s="151"/>
      <c r="AS228" s="151"/>
      <c r="AT228" s="151"/>
      <c r="AU228" s="151"/>
      <c r="AV228" s="151"/>
      <c r="AW228" s="151"/>
      <c r="AX228" s="151"/>
      <c r="AY228" s="151"/>
      <c r="AZ228" s="151"/>
      <c r="BA228" s="151"/>
      <c r="BB228" s="151"/>
      <c r="BC228" s="151"/>
      <c r="BD228" s="151"/>
      <c r="BE228" s="151"/>
      <c r="BF228" s="151"/>
      <c r="BG228" s="151"/>
      <c r="BH228" s="151"/>
    </row>
    <row r="229" spans="1:60" ht="12.75" outlineLevel="1">
      <c r="A229" s="158"/>
      <c r="B229" s="159"/>
      <c r="C229" s="188" t="s">
        <v>168</v>
      </c>
      <c r="D229" s="163"/>
      <c r="E229" s="164"/>
      <c r="F229" s="161"/>
      <c r="G229" s="161"/>
      <c r="H229" s="161"/>
      <c r="I229" s="161"/>
      <c r="J229" s="161"/>
      <c r="K229" s="161"/>
      <c r="L229" s="161"/>
      <c r="M229" s="161"/>
      <c r="N229" s="161"/>
      <c r="O229" s="161"/>
      <c r="P229" s="161"/>
      <c r="Q229" s="161"/>
      <c r="R229" s="161"/>
      <c r="S229" s="161"/>
      <c r="T229" s="161"/>
      <c r="U229" s="161"/>
      <c r="V229" s="161"/>
      <c r="W229" s="161"/>
      <c r="X229" s="151"/>
      <c r="Y229" s="151"/>
      <c r="Z229" s="151"/>
      <c r="AA229" s="151"/>
      <c r="AB229" s="151"/>
      <c r="AC229" s="151"/>
      <c r="AD229" s="151"/>
      <c r="AE229" s="151"/>
      <c r="AF229" s="151"/>
      <c r="AG229" s="151" t="s">
        <v>138</v>
      </c>
      <c r="AH229" s="151">
        <v>0</v>
      </c>
      <c r="AI229" s="151"/>
      <c r="AJ229" s="151"/>
      <c r="AK229" s="151"/>
      <c r="AL229" s="151"/>
      <c r="AM229" s="151"/>
      <c r="AN229" s="151"/>
      <c r="AO229" s="151"/>
      <c r="AP229" s="151"/>
      <c r="AQ229" s="151"/>
      <c r="AR229" s="151"/>
      <c r="AS229" s="151"/>
      <c r="AT229" s="151"/>
      <c r="AU229" s="151"/>
      <c r="AV229" s="151"/>
      <c r="AW229" s="151"/>
      <c r="AX229" s="151"/>
      <c r="AY229" s="151"/>
      <c r="AZ229" s="151"/>
      <c r="BA229" s="151"/>
      <c r="BB229" s="151"/>
      <c r="BC229" s="151"/>
      <c r="BD229" s="151"/>
      <c r="BE229" s="151"/>
      <c r="BF229" s="151"/>
      <c r="BG229" s="151"/>
      <c r="BH229" s="151"/>
    </row>
    <row r="230" spans="1:60" ht="12.75" outlineLevel="1">
      <c r="A230" s="158"/>
      <c r="B230" s="159"/>
      <c r="C230" s="188" t="s">
        <v>157</v>
      </c>
      <c r="D230" s="163"/>
      <c r="E230" s="164"/>
      <c r="F230" s="161"/>
      <c r="G230" s="161"/>
      <c r="H230" s="161"/>
      <c r="I230" s="161"/>
      <c r="J230" s="161"/>
      <c r="K230" s="161"/>
      <c r="L230" s="161"/>
      <c r="M230" s="161"/>
      <c r="N230" s="161"/>
      <c r="O230" s="161"/>
      <c r="P230" s="161"/>
      <c r="Q230" s="161"/>
      <c r="R230" s="161"/>
      <c r="S230" s="161"/>
      <c r="T230" s="161"/>
      <c r="U230" s="161"/>
      <c r="V230" s="161"/>
      <c r="W230" s="161"/>
      <c r="X230" s="151"/>
      <c r="Y230" s="151"/>
      <c r="Z230" s="151"/>
      <c r="AA230" s="151"/>
      <c r="AB230" s="151"/>
      <c r="AC230" s="151"/>
      <c r="AD230" s="151"/>
      <c r="AE230" s="151"/>
      <c r="AF230" s="151"/>
      <c r="AG230" s="151" t="s">
        <v>138</v>
      </c>
      <c r="AH230" s="151">
        <v>0</v>
      </c>
      <c r="AI230" s="151"/>
      <c r="AJ230" s="151"/>
      <c r="AK230" s="151"/>
      <c r="AL230" s="151"/>
      <c r="AM230" s="151"/>
      <c r="AN230" s="151"/>
      <c r="AO230" s="151"/>
      <c r="AP230" s="151"/>
      <c r="AQ230" s="151"/>
      <c r="AR230" s="151"/>
      <c r="AS230" s="151"/>
      <c r="AT230" s="151"/>
      <c r="AU230" s="151"/>
      <c r="AV230" s="151"/>
      <c r="AW230" s="151"/>
      <c r="AX230" s="151"/>
      <c r="AY230" s="151"/>
      <c r="AZ230" s="151"/>
      <c r="BA230" s="151"/>
      <c r="BB230" s="151"/>
      <c r="BC230" s="151"/>
      <c r="BD230" s="151"/>
      <c r="BE230" s="151"/>
      <c r="BF230" s="151"/>
      <c r="BG230" s="151"/>
      <c r="BH230" s="151"/>
    </row>
    <row r="231" spans="1:60" ht="12.75" outlineLevel="1">
      <c r="A231" s="158"/>
      <c r="B231" s="159"/>
      <c r="C231" s="188" t="s">
        <v>158</v>
      </c>
      <c r="D231" s="163"/>
      <c r="E231" s="164">
        <v>6.156000000000001</v>
      </c>
      <c r="F231" s="161"/>
      <c r="G231" s="161"/>
      <c r="H231" s="161"/>
      <c r="I231" s="161"/>
      <c r="J231" s="161"/>
      <c r="K231" s="161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  <c r="V231" s="161"/>
      <c r="W231" s="161"/>
      <c r="X231" s="151"/>
      <c r="Y231" s="151"/>
      <c r="Z231" s="151"/>
      <c r="AA231" s="151"/>
      <c r="AB231" s="151"/>
      <c r="AC231" s="151"/>
      <c r="AD231" s="151"/>
      <c r="AE231" s="151"/>
      <c r="AF231" s="151"/>
      <c r="AG231" s="151" t="s">
        <v>138</v>
      </c>
      <c r="AH231" s="151">
        <v>0</v>
      </c>
      <c r="AI231" s="151"/>
      <c r="AJ231" s="151"/>
      <c r="AK231" s="151"/>
      <c r="AL231" s="151"/>
      <c r="AM231" s="151"/>
      <c r="AN231" s="151"/>
      <c r="AO231" s="151"/>
      <c r="AP231" s="151"/>
      <c r="AQ231" s="151"/>
      <c r="AR231" s="151"/>
      <c r="AS231" s="151"/>
      <c r="AT231" s="151"/>
      <c r="AU231" s="151"/>
      <c r="AV231" s="151"/>
      <c r="AW231" s="151"/>
      <c r="AX231" s="151"/>
      <c r="AY231" s="151"/>
      <c r="AZ231" s="151"/>
      <c r="BA231" s="151"/>
      <c r="BB231" s="151"/>
      <c r="BC231" s="151"/>
      <c r="BD231" s="151"/>
      <c r="BE231" s="151"/>
      <c r="BF231" s="151"/>
      <c r="BG231" s="151"/>
      <c r="BH231" s="151"/>
    </row>
    <row r="232" spans="1:60" ht="12.75" outlineLevel="1">
      <c r="A232" s="158"/>
      <c r="B232" s="159"/>
      <c r="C232" s="188" t="s">
        <v>159</v>
      </c>
      <c r="D232" s="163"/>
      <c r="E232" s="164">
        <v>2.85</v>
      </c>
      <c r="F232" s="161"/>
      <c r="G232" s="161"/>
      <c r="H232" s="161"/>
      <c r="I232" s="161"/>
      <c r="J232" s="161"/>
      <c r="K232" s="161"/>
      <c r="L232" s="161"/>
      <c r="M232" s="161"/>
      <c r="N232" s="161"/>
      <c r="O232" s="161"/>
      <c r="P232" s="161"/>
      <c r="Q232" s="161"/>
      <c r="R232" s="161"/>
      <c r="S232" s="161"/>
      <c r="T232" s="161"/>
      <c r="U232" s="161"/>
      <c r="V232" s="161"/>
      <c r="W232" s="161"/>
      <c r="X232" s="151"/>
      <c r="Y232" s="151"/>
      <c r="Z232" s="151"/>
      <c r="AA232" s="151"/>
      <c r="AB232" s="151"/>
      <c r="AC232" s="151"/>
      <c r="AD232" s="151"/>
      <c r="AE232" s="151"/>
      <c r="AF232" s="151"/>
      <c r="AG232" s="151" t="s">
        <v>138</v>
      </c>
      <c r="AH232" s="151">
        <v>0</v>
      </c>
      <c r="AI232" s="151"/>
      <c r="AJ232" s="151"/>
      <c r="AK232" s="151"/>
      <c r="AL232" s="151"/>
      <c r="AM232" s="151"/>
      <c r="AN232" s="151"/>
      <c r="AO232" s="151"/>
      <c r="AP232" s="151"/>
      <c r="AQ232" s="151"/>
      <c r="AR232" s="151"/>
      <c r="AS232" s="151"/>
      <c r="AT232" s="151"/>
      <c r="AU232" s="151"/>
      <c r="AV232" s="151"/>
      <c r="AW232" s="151"/>
      <c r="AX232" s="151"/>
      <c r="AY232" s="151"/>
      <c r="AZ232" s="151"/>
      <c r="BA232" s="151"/>
      <c r="BB232" s="151"/>
      <c r="BC232" s="151"/>
      <c r="BD232" s="151"/>
      <c r="BE232" s="151"/>
      <c r="BF232" s="151"/>
      <c r="BG232" s="151"/>
      <c r="BH232" s="151"/>
    </row>
    <row r="233" spans="1:60" ht="12.75" outlineLevel="1">
      <c r="A233" s="158"/>
      <c r="B233" s="159"/>
      <c r="C233" s="188" t="s">
        <v>160</v>
      </c>
      <c r="D233" s="163"/>
      <c r="E233" s="164">
        <v>2.1375</v>
      </c>
      <c r="F233" s="161"/>
      <c r="G233" s="161"/>
      <c r="H233" s="161"/>
      <c r="I233" s="161"/>
      <c r="J233" s="161"/>
      <c r="K233" s="161"/>
      <c r="L233" s="161"/>
      <c r="M233" s="161"/>
      <c r="N233" s="161"/>
      <c r="O233" s="161"/>
      <c r="P233" s="161"/>
      <c r="Q233" s="161"/>
      <c r="R233" s="161"/>
      <c r="S233" s="161"/>
      <c r="T233" s="161"/>
      <c r="U233" s="161"/>
      <c r="V233" s="161"/>
      <c r="W233" s="161"/>
      <c r="X233" s="151"/>
      <c r="Y233" s="151"/>
      <c r="Z233" s="151"/>
      <c r="AA233" s="151"/>
      <c r="AB233" s="151"/>
      <c r="AC233" s="151"/>
      <c r="AD233" s="151"/>
      <c r="AE233" s="151"/>
      <c r="AF233" s="151"/>
      <c r="AG233" s="151" t="s">
        <v>138</v>
      </c>
      <c r="AH233" s="151">
        <v>0</v>
      </c>
      <c r="AI233" s="151"/>
      <c r="AJ233" s="151"/>
      <c r="AK233" s="151"/>
      <c r="AL233" s="151"/>
      <c r="AM233" s="151"/>
      <c r="AN233" s="151"/>
      <c r="AO233" s="151"/>
      <c r="AP233" s="151"/>
      <c r="AQ233" s="151"/>
      <c r="AR233" s="151"/>
      <c r="AS233" s="151"/>
      <c r="AT233" s="151"/>
      <c r="AU233" s="151"/>
      <c r="AV233" s="151"/>
      <c r="AW233" s="151"/>
      <c r="AX233" s="151"/>
      <c r="AY233" s="151"/>
      <c r="AZ233" s="151"/>
      <c r="BA233" s="151"/>
      <c r="BB233" s="151"/>
      <c r="BC233" s="151"/>
      <c r="BD233" s="151"/>
      <c r="BE233" s="151"/>
      <c r="BF233" s="151"/>
      <c r="BG233" s="151"/>
      <c r="BH233" s="151"/>
    </row>
    <row r="234" spans="1:60" ht="12.75" outlineLevel="1">
      <c r="A234" s="158"/>
      <c r="B234" s="159"/>
      <c r="C234" s="188" t="s">
        <v>161</v>
      </c>
      <c r="D234" s="163"/>
      <c r="E234" s="164">
        <v>0.5985</v>
      </c>
      <c r="F234" s="161"/>
      <c r="G234" s="161"/>
      <c r="H234" s="161"/>
      <c r="I234" s="161"/>
      <c r="J234" s="161"/>
      <c r="K234" s="161"/>
      <c r="L234" s="161"/>
      <c r="M234" s="161"/>
      <c r="N234" s="161"/>
      <c r="O234" s="161"/>
      <c r="P234" s="161"/>
      <c r="Q234" s="161"/>
      <c r="R234" s="161"/>
      <c r="S234" s="161"/>
      <c r="T234" s="161"/>
      <c r="U234" s="161"/>
      <c r="V234" s="161"/>
      <c r="W234" s="161"/>
      <c r="X234" s="151"/>
      <c r="Y234" s="151"/>
      <c r="Z234" s="151"/>
      <c r="AA234" s="151"/>
      <c r="AB234" s="151"/>
      <c r="AC234" s="151"/>
      <c r="AD234" s="151"/>
      <c r="AE234" s="151"/>
      <c r="AF234" s="151"/>
      <c r="AG234" s="151" t="s">
        <v>138</v>
      </c>
      <c r="AH234" s="151">
        <v>0</v>
      </c>
      <c r="AI234" s="151"/>
      <c r="AJ234" s="151"/>
      <c r="AK234" s="151"/>
      <c r="AL234" s="151"/>
      <c r="AM234" s="151"/>
      <c r="AN234" s="151"/>
      <c r="AO234" s="151"/>
      <c r="AP234" s="151"/>
      <c r="AQ234" s="151"/>
      <c r="AR234" s="151"/>
      <c r="AS234" s="151"/>
      <c r="AT234" s="151"/>
      <c r="AU234" s="151"/>
      <c r="AV234" s="151"/>
      <c r="AW234" s="151"/>
      <c r="AX234" s="151"/>
      <c r="AY234" s="151"/>
      <c r="AZ234" s="151"/>
      <c r="BA234" s="151"/>
      <c r="BB234" s="151"/>
      <c r="BC234" s="151"/>
      <c r="BD234" s="151"/>
      <c r="BE234" s="151"/>
      <c r="BF234" s="151"/>
      <c r="BG234" s="151"/>
      <c r="BH234" s="151"/>
    </row>
    <row r="235" spans="1:60" ht="12.75" outlineLevel="1">
      <c r="A235" s="158"/>
      <c r="B235" s="159"/>
      <c r="C235" s="188" t="s">
        <v>162</v>
      </c>
      <c r="D235" s="163"/>
      <c r="E235" s="164">
        <v>0.30400000000000005</v>
      </c>
      <c r="F235" s="161"/>
      <c r="G235" s="161"/>
      <c r="H235" s="161"/>
      <c r="I235" s="161"/>
      <c r="J235" s="161"/>
      <c r="K235" s="161"/>
      <c r="L235" s="161"/>
      <c r="M235" s="161"/>
      <c r="N235" s="161"/>
      <c r="O235" s="161"/>
      <c r="P235" s="161"/>
      <c r="Q235" s="161"/>
      <c r="R235" s="161"/>
      <c r="S235" s="161"/>
      <c r="T235" s="161"/>
      <c r="U235" s="161"/>
      <c r="V235" s="161"/>
      <c r="W235" s="161"/>
      <c r="X235" s="151"/>
      <c r="Y235" s="151"/>
      <c r="Z235" s="151"/>
      <c r="AA235" s="151"/>
      <c r="AB235" s="151"/>
      <c r="AC235" s="151"/>
      <c r="AD235" s="151"/>
      <c r="AE235" s="151"/>
      <c r="AF235" s="151"/>
      <c r="AG235" s="151" t="s">
        <v>138</v>
      </c>
      <c r="AH235" s="151">
        <v>0</v>
      </c>
      <c r="AI235" s="151"/>
      <c r="AJ235" s="151"/>
      <c r="AK235" s="151"/>
      <c r="AL235" s="151"/>
      <c r="AM235" s="151"/>
      <c r="AN235" s="151"/>
      <c r="AO235" s="151"/>
      <c r="AP235" s="151"/>
      <c r="AQ235" s="151"/>
      <c r="AR235" s="151"/>
      <c r="AS235" s="151"/>
      <c r="AT235" s="151"/>
      <c r="AU235" s="151"/>
      <c r="AV235" s="151"/>
      <c r="AW235" s="151"/>
      <c r="AX235" s="151"/>
      <c r="AY235" s="151"/>
      <c r="AZ235" s="151"/>
      <c r="BA235" s="151"/>
      <c r="BB235" s="151"/>
      <c r="BC235" s="151"/>
      <c r="BD235" s="151"/>
      <c r="BE235" s="151"/>
      <c r="BF235" s="151"/>
      <c r="BG235" s="151"/>
      <c r="BH235" s="151"/>
    </row>
    <row r="236" spans="1:60" ht="12.75" outlineLevel="1">
      <c r="A236" s="158"/>
      <c r="B236" s="159"/>
      <c r="C236" s="247"/>
      <c r="D236" s="248"/>
      <c r="E236" s="248"/>
      <c r="F236" s="248"/>
      <c r="G236" s="248"/>
      <c r="H236" s="161"/>
      <c r="I236" s="161"/>
      <c r="J236" s="161"/>
      <c r="K236" s="161"/>
      <c r="L236" s="161"/>
      <c r="M236" s="161"/>
      <c r="N236" s="161"/>
      <c r="O236" s="161"/>
      <c r="P236" s="161"/>
      <c r="Q236" s="161"/>
      <c r="R236" s="161"/>
      <c r="S236" s="161"/>
      <c r="T236" s="161"/>
      <c r="U236" s="161"/>
      <c r="V236" s="161"/>
      <c r="W236" s="161"/>
      <c r="X236" s="151"/>
      <c r="Y236" s="151"/>
      <c r="Z236" s="151"/>
      <c r="AA236" s="151"/>
      <c r="AB236" s="151"/>
      <c r="AC236" s="151"/>
      <c r="AD236" s="151"/>
      <c r="AE236" s="151"/>
      <c r="AF236" s="151"/>
      <c r="AG236" s="151" t="s">
        <v>127</v>
      </c>
      <c r="AH236" s="151"/>
      <c r="AI236" s="151"/>
      <c r="AJ236" s="151"/>
      <c r="AK236" s="151"/>
      <c r="AL236" s="151"/>
      <c r="AM236" s="151"/>
      <c r="AN236" s="151"/>
      <c r="AO236" s="151"/>
      <c r="AP236" s="151"/>
      <c r="AQ236" s="151"/>
      <c r="AR236" s="151"/>
      <c r="AS236" s="151"/>
      <c r="AT236" s="151"/>
      <c r="AU236" s="151"/>
      <c r="AV236" s="151"/>
      <c r="AW236" s="151"/>
      <c r="AX236" s="151"/>
      <c r="AY236" s="151"/>
      <c r="AZ236" s="151"/>
      <c r="BA236" s="151"/>
      <c r="BB236" s="151"/>
      <c r="BC236" s="151"/>
      <c r="BD236" s="151"/>
      <c r="BE236" s="151"/>
      <c r="BF236" s="151"/>
      <c r="BG236" s="151"/>
      <c r="BH236" s="151"/>
    </row>
    <row r="237" spans="1:33" ht="12.75">
      <c r="A237" s="170" t="s">
        <v>117</v>
      </c>
      <c r="B237" s="171" t="s">
        <v>66</v>
      </c>
      <c r="C237" s="186" t="s">
        <v>67</v>
      </c>
      <c r="D237" s="172"/>
      <c r="E237" s="173"/>
      <c r="F237" s="174"/>
      <c r="G237" s="174">
        <f>SUMIF(AG238:AG283,"&lt;&gt;NOR",G238:G283)</f>
        <v>0</v>
      </c>
      <c r="H237" s="174"/>
      <c r="I237" s="174">
        <f>SUM(I238:I283)</f>
        <v>0</v>
      </c>
      <c r="J237" s="174"/>
      <c r="K237" s="174">
        <f>SUM(K238:K283)</f>
        <v>0</v>
      </c>
      <c r="L237" s="174"/>
      <c r="M237" s="174">
        <f>SUM(M238:M283)</f>
        <v>0</v>
      </c>
      <c r="N237" s="174"/>
      <c r="O237" s="174">
        <f>SUM(O238:O283)</f>
        <v>0.01</v>
      </c>
      <c r="P237" s="174"/>
      <c r="Q237" s="174">
        <f>SUM(Q238:Q283)</f>
        <v>0</v>
      </c>
      <c r="R237" s="174"/>
      <c r="S237" s="174"/>
      <c r="T237" s="175"/>
      <c r="U237" s="169"/>
      <c r="V237" s="169">
        <f>SUM(V238:V283)</f>
        <v>74.85</v>
      </c>
      <c r="W237" s="169"/>
      <c r="AG237" t="s">
        <v>118</v>
      </c>
    </row>
    <row r="238" spans="1:60" ht="12.75" outlineLevel="1">
      <c r="A238" s="176">
        <v>23</v>
      </c>
      <c r="B238" s="177" t="s">
        <v>257</v>
      </c>
      <c r="C238" s="187" t="s">
        <v>258</v>
      </c>
      <c r="D238" s="178" t="s">
        <v>232</v>
      </c>
      <c r="E238" s="179">
        <v>199</v>
      </c>
      <c r="F238" s="180"/>
      <c r="G238" s="181">
        <f>ROUND(E238*F238,2)</f>
        <v>0</v>
      </c>
      <c r="H238" s="180"/>
      <c r="I238" s="181">
        <f>ROUND(E238*H238,2)</f>
        <v>0</v>
      </c>
      <c r="J238" s="180"/>
      <c r="K238" s="181">
        <f>ROUND(E238*J238,2)</f>
        <v>0</v>
      </c>
      <c r="L238" s="181">
        <v>21</v>
      </c>
      <c r="M238" s="181">
        <f>G238*(1+L238/100)</f>
        <v>0</v>
      </c>
      <c r="N238" s="181">
        <v>0</v>
      </c>
      <c r="O238" s="181">
        <f>ROUND(E238*N238,2)</f>
        <v>0</v>
      </c>
      <c r="P238" s="181">
        <v>0</v>
      </c>
      <c r="Q238" s="181">
        <f>ROUND(E238*P238,2)</f>
        <v>0</v>
      </c>
      <c r="R238" s="181" t="s">
        <v>243</v>
      </c>
      <c r="S238" s="181" t="s">
        <v>123</v>
      </c>
      <c r="T238" s="182" t="s">
        <v>123</v>
      </c>
      <c r="U238" s="161">
        <v>0.203</v>
      </c>
      <c r="V238" s="161">
        <f>ROUND(E238*U238,2)</f>
        <v>40.4</v>
      </c>
      <c r="W238" s="161"/>
      <c r="X238" s="151"/>
      <c r="Y238" s="151"/>
      <c r="Z238" s="151"/>
      <c r="AA238" s="151"/>
      <c r="AB238" s="151"/>
      <c r="AC238" s="151"/>
      <c r="AD238" s="151"/>
      <c r="AE238" s="151"/>
      <c r="AF238" s="151"/>
      <c r="AG238" s="151" t="s">
        <v>124</v>
      </c>
      <c r="AH238" s="151"/>
      <c r="AI238" s="151"/>
      <c r="AJ238" s="151"/>
      <c r="AK238" s="151"/>
      <c r="AL238" s="151"/>
      <c r="AM238" s="151"/>
      <c r="AN238" s="151"/>
      <c r="AO238" s="151"/>
      <c r="AP238" s="151"/>
      <c r="AQ238" s="151"/>
      <c r="AR238" s="151"/>
      <c r="AS238" s="151"/>
      <c r="AT238" s="151"/>
      <c r="AU238" s="151"/>
      <c r="AV238" s="151"/>
      <c r="AW238" s="151"/>
      <c r="AX238" s="151"/>
      <c r="AY238" s="151"/>
      <c r="AZ238" s="151"/>
      <c r="BA238" s="151"/>
      <c r="BB238" s="151"/>
      <c r="BC238" s="151"/>
      <c r="BD238" s="151"/>
      <c r="BE238" s="151"/>
      <c r="BF238" s="151"/>
      <c r="BG238" s="151"/>
      <c r="BH238" s="151"/>
    </row>
    <row r="239" spans="1:60" ht="22.5" outlineLevel="1">
      <c r="A239" s="158"/>
      <c r="B239" s="159"/>
      <c r="C239" s="255" t="s">
        <v>259</v>
      </c>
      <c r="D239" s="256"/>
      <c r="E239" s="256"/>
      <c r="F239" s="256"/>
      <c r="G239" s="256"/>
      <c r="H239" s="161"/>
      <c r="I239" s="161"/>
      <c r="J239" s="161"/>
      <c r="K239" s="161"/>
      <c r="L239" s="161"/>
      <c r="M239" s="161"/>
      <c r="N239" s="161"/>
      <c r="O239" s="161"/>
      <c r="P239" s="161"/>
      <c r="Q239" s="161"/>
      <c r="R239" s="161"/>
      <c r="S239" s="161"/>
      <c r="T239" s="161"/>
      <c r="U239" s="161"/>
      <c r="V239" s="161"/>
      <c r="W239" s="161"/>
      <c r="X239" s="151"/>
      <c r="Y239" s="151"/>
      <c r="Z239" s="151"/>
      <c r="AA239" s="151"/>
      <c r="AB239" s="151"/>
      <c r="AC239" s="151"/>
      <c r="AD239" s="151"/>
      <c r="AE239" s="151"/>
      <c r="AF239" s="151"/>
      <c r="AG239" s="151" t="s">
        <v>126</v>
      </c>
      <c r="AH239" s="151"/>
      <c r="AI239" s="151"/>
      <c r="AJ239" s="151"/>
      <c r="AK239" s="151"/>
      <c r="AL239" s="151"/>
      <c r="AM239" s="151"/>
      <c r="AN239" s="151"/>
      <c r="AO239" s="151"/>
      <c r="AP239" s="151"/>
      <c r="AQ239" s="151"/>
      <c r="AR239" s="151"/>
      <c r="AS239" s="151"/>
      <c r="AT239" s="151"/>
      <c r="AU239" s="151"/>
      <c r="AV239" s="151"/>
      <c r="AW239" s="151"/>
      <c r="AX239" s="151"/>
      <c r="AY239" s="151"/>
      <c r="AZ239" s="151"/>
      <c r="BA239" s="183" t="str">
        <f>C239</f>
        <v>s vyprofilováním, s přihnojením organickým hnojivem, naložením a odvozem shrabků a pokosené trávy na vzdálenost do 10 km a s jejich složením,</v>
      </c>
      <c r="BB239" s="151"/>
      <c r="BC239" s="151"/>
      <c r="BD239" s="151"/>
      <c r="BE239" s="151"/>
      <c r="BF239" s="151"/>
      <c r="BG239" s="151"/>
      <c r="BH239" s="151"/>
    </row>
    <row r="240" spans="1:60" ht="12.75" outlineLevel="1">
      <c r="A240" s="158"/>
      <c r="B240" s="159"/>
      <c r="C240" s="251" t="s">
        <v>260</v>
      </c>
      <c r="D240" s="252"/>
      <c r="E240" s="252"/>
      <c r="F240" s="252"/>
      <c r="G240" s="252"/>
      <c r="H240" s="161"/>
      <c r="I240" s="161"/>
      <c r="J240" s="161"/>
      <c r="K240" s="161"/>
      <c r="L240" s="161"/>
      <c r="M240" s="161"/>
      <c r="N240" s="161"/>
      <c r="O240" s="161"/>
      <c r="P240" s="161"/>
      <c r="Q240" s="161"/>
      <c r="R240" s="161"/>
      <c r="S240" s="161"/>
      <c r="T240" s="161"/>
      <c r="U240" s="161"/>
      <c r="V240" s="161"/>
      <c r="W240" s="161"/>
      <c r="X240" s="151"/>
      <c r="Y240" s="151"/>
      <c r="Z240" s="151"/>
      <c r="AA240" s="151"/>
      <c r="AB240" s="151"/>
      <c r="AC240" s="151"/>
      <c r="AD240" s="151"/>
      <c r="AE240" s="151"/>
      <c r="AF240" s="151"/>
      <c r="AG240" s="151" t="s">
        <v>136</v>
      </c>
      <c r="AH240" s="151"/>
      <c r="AI240" s="151"/>
      <c r="AJ240" s="151"/>
      <c r="AK240" s="151"/>
      <c r="AL240" s="151"/>
      <c r="AM240" s="151"/>
      <c r="AN240" s="151"/>
      <c r="AO240" s="151"/>
      <c r="AP240" s="151"/>
      <c r="AQ240" s="151"/>
      <c r="AR240" s="151"/>
      <c r="AS240" s="151"/>
      <c r="AT240" s="151"/>
      <c r="AU240" s="151"/>
      <c r="AV240" s="151"/>
      <c r="AW240" s="151"/>
      <c r="AX240" s="151"/>
      <c r="AY240" s="151"/>
      <c r="AZ240" s="151"/>
      <c r="BA240" s="151"/>
      <c r="BB240" s="151"/>
      <c r="BC240" s="151"/>
      <c r="BD240" s="151"/>
      <c r="BE240" s="151"/>
      <c r="BF240" s="151"/>
      <c r="BG240" s="151"/>
      <c r="BH240" s="151"/>
    </row>
    <row r="241" spans="1:60" ht="12.75" outlineLevel="1">
      <c r="A241" s="158"/>
      <c r="B241" s="159"/>
      <c r="C241" s="188" t="s">
        <v>261</v>
      </c>
      <c r="D241" s="163"/>
      <c r="E241" s="164">
        <v>199</v>
      </c>
      <c r="F241" s="161"/>
      <c r="G241" s="161"/>
      <c r="H241" s="161"/>
      <c r="I241" s="161"/>
      <c r="J241" s="161"/>
      <c r="K241" s="161"/>
      <c r="L241" s="161"/>
      <c r="M241" s="161"/>
      <c r="N241" s="161"/>
      <c r="O241" s="161"/>
      <c r="P241" s="161"/>
      <c r="Q241" s="161"/>
      <c r="R241" s="161"/>
      <c r="S241" s="161"/>
      <c r="T241" s="161"/>
      <c r="U241" s="161"/>
      <c r="V241" s="161"/>
      <c r="W241" s="161"/>
      <c r="X241" s="151"/>
      <c r="Y241" s="151"/>
      <c r="Z241" s="151"/>
      <c r="AA241" s="151"/>
      <c r="AB241" s="151"/>
      <c r="AC241" s="151"/>
      <c r="AD241" s="151"/>
      <c r="AE241" s="151"/>
      <c r="AF241" s="151"/>
      <c r="AG241" s="151" t="s">
        <v>138</v>
      </c>
      <c r="AH241" s="151">
        <v>0</v>
      </c>
      <c r="AI241" s="151"/>
      <c r="AJ241" s="151"/>
      <c r="AK241" s="151"/>
      <c r="AL241" s="151"/>
      <c r="AM241" s="151"/>
      <c r="AN241" s="151"/>
      <c r="AO241" s="151"/>
      <c r="AP241" s="151"/>
      <c r="AQ241" s="151"/>
      <c r="AR241" s="151"/>
      <c r="AS241" s="151"/>
      <c r="AT241" s="151"/>
      <c r="AU241" s="151"/>
      <c r="AV241" s="151"/>
      <c r="AW241" s="151"/>
      <c r="AX241" s="151"/>
      <c r="AY241" s="151"/>
      <c r="AZ241" s="151"/>
      <c r="BA241" s="151"/>
      <c r="BB241" s="151"/>
      <c r="BC241" s="151"/>
      <c r="BD241" s="151"/>
      <c r="BE241" s="151"/>
      <c r="BF241" s="151"/>
      <c r="BG241" s="151"/>
      <c r="BH241" s="151"/>
    </row>
    <row r="242" spans="1:60" ht="12.75" outlineLevel="1">
      <c r="A242" s="158"/>
      <c r="B242" s="159"/>
      <c r="C242" s="247"/>
      <c r="D242" s="248"/>
      <c r="E242" s="248"/>
      <c r="F242" s="248"/>
      <c r="G242" s="248"/>
      <c r="H242" s="161"/>
      <c r="I242" s="161"/>
      <c r="J242" s="161"/>
      <c r="K242" s="161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  <c r="W242" s="161"/>
      <c r="X242" s="151"/>
      <c r="Y242" s="151"/>
      <c r="Z242" s="151"/>
      <c r="AA242" s="151"/>
      <c r="AB242" s="151"/>
      <c r="AC242" s="151"/>
      <c r="AD242" s="151"/>
      <c r="AE242" s="151"/>
      <c r="AF242" s="151"/>
      <c r="AG242" s="151" t="s">
        <v>127</v>
      </c>
      <c r="AH242" s="151"/>
      <c r="AI242" s="151"/>
      <c r="AJ242" s="151"/>
      <c r="AK242" s="151"/>
      <c r="AL242" s="151"/>
      <c r="AM242" s="151"/>
      <c r="AN242" s="151"/>
      <c r="AO242" s="151"/>
      <c r="AP242" s="151"/>
      <c r="AQ242" s="151"/>
      <c r="AR242" s="151"/>
      <c r="AS242" s="151"/>
      <c r="AT242" s="151"/>
      <c r="AU242" s="151"/>
      <c r="AV242" s="151"/>
      <c r="AW242" s="151"/>
      <c r="AX242" s="151"/>
      <c r="AY242" s="151"/>
      <c r="AZ242" s="151"/>
      <c r="BA242" s="151"/>
      <c r="BB242" s="151"/>
      <c r="BC242" s="151"/>
      <c r="BD242" s="151"/>
      <c r="BE242" s="151"/>
      <c r="BF242" s="151"/>
      <c r="BG242" s="151"/>
      <c r="BH242" s="151"/>
    </row>
    <row r="243" spans="1:60" ht="22.5" outlineLevel="1">
      <c r="A243" s="176">
        <v>24</v>
      </c>
      <c r="B243" s="177" t="s">
        <v>262</v>
      </c>
      <c r="C243" s="187" t="s">
        <v>263</v>
      </c>
      <c r="D243" s="178" t="s">
        <v>232</v>
      </c>
      <c r="E243" s="179">
        <v>22.290000000000003</v>
      </c>
      <c r="F243" s="180"/>
      <c r="G243" s="181">
        <f>ROUND(E243*F243,2)</f>
        <v>0</v>
      </c>
      <c r="H243" s="180"/>
      <c r="I243" s="181">
        <f>ROUND(E243*H243,2)</f>
        <v>0</v>
      </c>
      <c r="J243" s="180"/>
      <c r="K243" s="181">
        <f>ROUND(E243*J243,2)</f>
        <v>0</v>
      </c>
      <c r="L243" s="181">
        <v>21</v>
      </c>
      <c r="M243" s="181">
        <f>G243*(1+L243/100)</f>
        <v>0</v>
      </c>
      <c r="N243" s="181">
        <v>0</v>
      </c>
      <c r="O243" s="181">
        <f>ROUND(E243*N243,2)</f>
        <v>0</v>
      </c>
      <c r="P243" s="181">
        <v>0</v>
      </c>
      <c r="Q243" s="181">
        <f>ROUND(E243*P243,2)</f>
        <v>0</v>
      </c>
      <c r="R243" s="181" t="s">
        <v>122</v>
      </c>
      <c r="S243" s="181" t="s">
        <v>123</v>
      </c>
      <c r="T243" s="182" t="s">
        <v>123</v>
      </c>
      <c r="U243" s="161">
        <v>0.17700000000000002</v>
      </c>
      <c r="V243" s="161">
        <f>ROUND(E243*U243,2)</f>
        <v>3.95</v>
      </c>
      <c r="W243" s="161"/>
      <c r="X243" s="151"/>
      <c r="Y243" s="151"/>
      <c r="Z243" s="151"/>
      <c r="AA243" s="151"/>
      <c r="AB243" s="151"/>
      <c r="AC243" s="151"/>
      <c r="AD243" s="151"/>
      <c r="AE243" s="151"/>
      <c r="AF243" s="151"/>
      <c r="AG243" s="151" t="s">
        <v>124</v>
      </c>
      <c r="AH243" s="151"/>
      <c r="AI243" s="151"/>
      <c r="AJ243" s="151"/>
      <c r="AK243" s="151"/>
      <c r="AL243" s="151"/>
      <c r="AM243" s="151"/>
      <c r="AN243" s="151"/>
      <c r="AO243" s="151"/>
      <c r="AP243" s="151"/>
      <c r="AQ243" s="151"/>
      <c r="AR243" s="151"/>
      <c r="AS243" s="151"/>
      <c r="AT243" s="151"/>
      <c r="AU243" s="151"/>
      <c r="AV243" s="151"/>
      <c r="AW243" s="151"/>
      <c r="AX243" s="151"/>
      <c r="AY243" s="151"/>
      <c r="AZ243" s="151"/>
      <c r="BA243" s="151"/>
      <c r="BB243" s="151"/>
      <c r="BC243" s="151"/>
      <c r="BD243" s="151"/>
      <c r="BE243" s="151"/>
      <c r="BF243" s="151"/>
      <c r="BG243" s="151"/>
      <c r="BH243" s="151"/>
    </row>
    <row r="244" spans="1:60" ht="22.5" outlineLevel="1">
      <c r="A244" s="158"/>
      <c r="B244" s="159"/>
      <c r="C244" s="255" t="s">
        <v>264</v>
      </c>
      <c r="D244" s="256"/>
      <c r="E244" s="256"/>
      <c r="F244" s="256"/>
      <c r="G244" s="256"/>
      <c r="H244" s="161"/>
      <c r="I244" s="161"/>
      <c r="J244" s="161"/>
      <c r="K244" s="161"/>
      <c r="L244" s="161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  <c r="W244" s="161"/>
      <c r="X244" s="151"/>
      <c r="Y244" s="151"/>
      <c r="Z244" s="151"/>
      <c r="AA244" s="151"/>
      <c r="AB244" s="151"/>
      <c r="AC244" s="151"/>
      <c r="AD244" s="151"/>
      <c r="AE244" s="151"/>
      <c r="AF244" s="151"/>
      <c r="AG244" s="151" t="s">
        <v>126</v>
      </c>
      <c r="AH244" s="151"/>
      <c r="AI244" s="151"/>
      <c r="AJ244" s="151"/>
      <c r="AK244" s="151"/>
      <c r="AL244" s="151"/>
      <c r="AM244" s="151"/>
      <c r="AN244" s="151"/>
      <c r="AO244" s="151"/>
      <c r="AP244" s="151"/>
      <c r="AQ244" s="151"/>
      <c r="AR244" s="151"/>
      <c r="AS244" s="151"/>
      <c r="AT244" s="151"/>
      <c r="AU244" s="151"/>
      <c r="AV244" s="151"/>
      <c r="AW244" s="151"/>
      <c r="AX244" s="151"/>
      <c r="AY244" s="151"/>
      <c r="AZ244" s="151"/>
      <c r="BA244" s="183" t="str">
        <f>C244</f>
        <v>s případným nutným přemístěním hromad nebo dočasných skládek na místo potřeby ze vzdálenosti do 30 m, v rovině nebo ve svahu do 1 : 5,</v>
      </c>
      <c r="BB244" s="151"/>
      <c r="BC244" s="151"/>
      <c r="BD244" s="151"/>
      <c r="BE244" s="151"/>
      <c r="BF244" s="151"/>
      <c r="BG244" s="151"/>
      <c r="BH244" s="151"/>
    </row>
    <row r="245" spans="1:60" ht="12.75" outlineLevel="1">
      <c r="A245" s="158"/>
      <c r="B245" s="159"/>
      <c r="C245" s="188" t="s">
        <v>265</v>
      </c>
      <c r="D245" s="163"/>
      <c r="E245" s="164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51"/>
      <c r="Y245" s="151"/>
      <c r="Z245" s="151"/>
      <c r="AA245" s="151"/>
      <c r="AB245" s="151"/>
      <c r="AC245" s="151"/>
      <c r="AD245" s="151"/>
      <c r="AE245" s="151"/>
      <c r="AF245" s="151"/>
      <c r="AG245" s="151" t="s">
        <v>138</v>
      </c>
      <c r="AH245" s="151">
        <v>0</v>
      </c>
      <c r="AI245" s="151"/>
      <c r="AJ245" s="151"/>
      <c r="AK245" s="151"/>
      <c r="AL245" s="151"/>
      <c r="AM245" s="151"/>
      <c r="AN245" s="151"/>
      <c r="AO245" s="151"/>
      <c r="AP245" s="151"/>
      <c r="AQ245" s="151"/>
      <c r="AR245" s="151"/>
      <c r="AS245" s="151"/>
      <c r="AT245" s="151"/>
      <c r="AU245" s="151"/>
      <c r="AV245" s="151"/>
      <c r="AW245" s="151"/>
      <c r="AX245" s="151"/>
      <c r="AY245" s="151"/>
      <c r="AZ245" s="151"/>
      <c r="BA245" s="151"/>
      <c r="BB245" s="151"/>
      <c r="BC245" s="151"/>
      <c r="BD245" s="151"/>
      <c r="BE245" s="151"/>
      <c r="BF245" s="151"/>
      <c r="BG245" s="151"/>
      <c r="BH245" s="151"/>
    </row>
    <row r="246" spans="1:60" ht="12.75" outlineLevel="1">
      <c r="A246" s="158"/>
      <c r="B246" s="159"/>
      <c r="C246" s="188" t="s">
        <v>176</v>
      </c>
      <c r="D246" s="163"/>
      <c r="E246" s="164"/>
      <c r="F246" s="161"/>
      <c r="G246" s="161"/>
      <c r="H246" s="161"/>
      <c r="I246" s="161"/>
      <c r="J246" s="161"/>
      <c r="K246" s="161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  <c r="W246" s="161"/>
      <c r="X246" s="151"/>
      <c r="Y246" s="151"/>
      <c r="Z246" s="151"/>
      <c r="AA246" s="151"/>
      <c r="AB246" s="151"/>
      <c r="AC246" s="151"/>
      <c r="AD246" s="151"/>
      <c r="AE246" s="151"/>
      <c r="AF246" s="151"/>
      <c r="AG246" s="151" t="s">
        <v>138</v>
      </c>
      <c r="AH246" s="151">
        <v>0</v>
      </c>
      <c r="AI246" s="151"/>
      <c r="AJ246" s="151"/>
      <c r="AK246" s="151"/>
      <c r="AL246" s="151"/>
      <c r="AM246" s="151"/>
      <c r="AN246" s="151"/>
      <c r="AO246" s="151"/>
      <c r="AP246" s="151"/>
      <c r="AQ246" s="151"/>
      <c r="AR246" s="151"/>
      <c r="AS246" s="151"/>
      <c r="AT246" s="151"/>
      <c r="AU246" s="151"/>
      <c r="AV246" s="151"/>
      <c r="AW246" s="151"/>
      <c r="AX246" s="151"/>
      <c r="AY246" s="151"/>
      <c r="AZ246" s="151"/>
      <c r="BA246" s="151"/>
      <c r="BB246" s="151"/>
      <c r="BC246" s="151"/>
      <c r="BD246" s="151"/>
      <c r="BE246" s="151"/>
      <c r="BF246" s="151"/>
      <c r="BG246" s="151"/>
      <c r="BH246" s="151"/>
    </row>
    <row r="247" spans="1:60" ht="12.75" outlineLevel="1">
      <c r="A247" s="158"/>
      <c r="B247" s="159"/>
      <c r="C247" s="188" t="s">
        <v>235</v>
      </c>
      <c r="D247" s="163"/>
      <c r="E247" s="164">
        <v>306</v>
      </c>
      <c r="F247" s="161"/>
      <c r="G247" s="161"/>
      <c r="H247" s="161"/>
      <c r="I247" s="161"/>
      <c r="J247" s="161"/>
      <c r="K247" s="161"/>
      <c r="L247" s="161"/>
      <c r="M247" s="161"/>
      <c r="N247" s="161"/>
      <c r="O247" s="161"/>
      <c r="P247" s="161"/>
      <c r="Q247" s="161"/>
      <c r="R247" s="161"/>
      <c r="S247" s="161"/>
      <c r="T247" s="161"/>
      <c r="U247" s="161"/>
      <c r="V247" s="161"/>
      <c r="W247" s="161"/>
      <c r="X247" s="151"/>
      <c r="Y247" s="151"/>
      <c r="Z247" s="151"/>
      <c r="AA247" s="151"/>
      <c r="AB247" s="151"/>
      <c r="AC247" s="151"/>
      <c r="AD247" s="151"/>
      <c r="AE247" s="151"/>
      <c r="AF247" s="151"/>
      <c r="AG247" s="151" t="s">
        <v>138</v>
      </c>
      <c r="AH247" s="151">
        <v>0</v>
      </c>
      <c r="AI247" s="151"/>
      <c r="AJ247" s="151"/>
      <c r="AK247" s="151"/>
      <c r="AL247" s="151"/>
      <c r="AM247" s="151"/>
      <c r="AN247" s="151"/>
      <c r="AO247" s="151"/>
      <c r="AP247" s="151"/>
      <c r="AQ247" s="151"/>
      <c r="AR247" s="151"/>
      <c r="AS247" s="151"/>
      <c r="AT247" s="151"/>
      <c r="AU247" s="151"/>
      <c r="AV247" s="151"/>
      <c r="AW247" s="151"/>
      <c r="AX247" s="151"/>
      <c r="AY247" s="151"/>
      <c r="AZ247" s="151"/>
      <c r="BA247" s="151"/>
      <c r="BB247" s="151"/>
      <c r="BC247" s="151"/>
      <c r="BD247" s="151"/>
      <c r="BE247" s="151"/>
      <c r="BF247" s="151"/>
      <c r="BG247" s="151"/>
      <c r="BH247" s="151"/>
    </row>
    <row r="248" spans="1:60" ht="12.75" outlineLevel="1">
      <c r="A248" s="158"/>
      <c r="B248" s="159"/>
      <c r="C248" s="188" t="s">
        <v>236</v>
      </c>
      <c r="D248" s="163"/>
      <c r="E248" s="164">
        <v>37.800000000000004</v>
      </c>
      <c r="F248" s="161"/>
      <c r="G248" s="161"/>
      <c r="H248" s="161"/>
      <c r="I248" s="161"/>
      <c r="J248" s="161"/>
      <c r="K248" s="161"/>
      <c r="L248" s="161"/>
      <c r="M248" s="161"/>
      <c r="N248" s="161"/>
      <c r="O248" s="161"/>
      <c r="P248" s="161"/>
      <c r="Q248" s="161"/>
      <c r="R248" s="161"/>
      <c r="S248" s="161"/>
      <c r="T248" s="161"/>
      <c r="U248" s="161"/>
      <c r="V248" s="161"/>
      <c r="W248" s="161"/>
      <c r="X248" s="151"/>
      <c r="Y248" s="151"/>
      <c r="Z248" s="151"/>
      <c r="AA248" s="151"/>
      <c r="AB248" s="151"/>
      <c r="AC248" s="151"/>
      <c r="AD248" s="151"/>
      <c r="AE248" s="151"/>
      <c r="AF248" s="151"/>
      <c r="AG248" s="151" t="s">
        <v>138</v>
      </c>
      <c r="AH248" s="151">
        <v>0</v>
      </c>
      <c r="AI248" s="151"/>
      <c r="AJ248" s="151"/>
      <c r="AK248" s="151"/>
      <c r="AL248" s="151"/>
      <c r="AM248" s="151"/>
      <c r="AN248" s="151"/>
      <c r="AO248" s="151"/>
      <c r="AP248" s="151"/>
      <c r="AQ248" s="151"/>
      <c r="AR248" s="151"/>
      <c r="AS248" s="151"/>
      <c r="AT248" s="151"/>
      <c r="AU248" s="151"/>
      <c r="AV248" s="151"/>
      <c r="AW248" s="151"/>
      <c r="AX248" s="151"/>
      <c r="AY248" s="151"/>
      <c r="AZ248" s="151"/>
      <c r="BA248" s="151"/>
      <c r="BB248" s="151"/>
      <c r="BC248" s="151"/>
      <c r="BD248" s="151"/>
      <c r="BE248" s="151"/>
      <c r="BF248" s="151"/>
      <c r="BG248" s="151"/>
      <c r="BH248" s="151"/>
    </row>
    <row r="249" spans="1:60" ht="12.75" outlineLevel="1">
      <c r="A249" s="158"/>
      <c r="B249" s="159"/>
      <c r="C249" s="188" t="s">
        <v>237</v>
      </c>
      <c r="D249" s="163"/>
      <c r="E249" s="164">
        <v>148.26000000000002</v>
      </c>
      <c r="F249" s="161"/>
      <c r="G249" s="161"/>
      <c r="H249" s="161"/>
      <c r="I249" s="161"/>
      <c r="J249" s="161"/>
      <c r="K249" s="161"/>
      <c r="L249" s="161"/>
      <c r="M249" s="161"/>
      <c r="N249" s="161"/>
      <c r="O249" s="161"/>
      <c r="P249" s="161"/>
      <c r="Q249" s="161"/>
      <c r="R249" s="161"/>
      <c r="S249" s="161"/>
      <c r="T249" s="161"/>
      <c r="U249" s="161"/>
      <c r="V249" s="161"/>
      <c r="W249" s="161"/>
      <c r="X249" s="151"/>
      <c r="Y249" s="151"/>
      <c r="Z249" s="151"/>
      <c r="AA249" s="151"/>
      <c r="AB249" s="151"/>
      <c r="AC249" s="151"/>
      <c r="AD249" s="151"/>
      <c r="AE249" s="151"/>
      <c r="AF249" s="151"/>
      <c r="AG249" s="151" t="s">
        <v>138</v>
      </c>
      <c r="AH249" s="151">
        <v>0</v>
      </c>
      <c r="AI249" s="151"/>
      <c r="AJ249" s="151"/>
      <c r="AK249" s="151"/>
      <c r="AL249" s="151"/>
      <c r="AM249" s="151"/>
      <c r="AN249" s="151"/>
      <c r="AO249" s="151"/>
      <c r="AP249" s="151"/>
      <c r="AQ249" s="151"/>
      <c r="AR249" s="151"/>
      <c r="AS249" s="151"/>
      <c r="AT249" s="151"/>
      <c r="AU249" s="151"/>
      <c r="AV249" s="151"/>
      <c r="AW249" s="151"/>
      <c r="AX249" s="151"/>
      <c r="AY249" s="151"/>
      <c r="AZ249" s="151"/>
      <c r="BA249" s="151"/>
      <c r="BB249" s="151"/>
      <c r="BC249" s="151"/>
      <c r="BD249" s="151"/>
      <c r="BE249" s="151"/>
      <c r="BF249" s="151"/>
      <c r="BG249" s="151"/>
      <c r="BH249" s="151"/>
    </row>
    <row r="250" spans="1:60" ht="12.75" outlineLevel="1">
      <c r="A250" s="158"/>
      <c r="B250" s="159"/>
      <c r="C250" s="188" t="s">
        <v>177</v>
      </c>
      <c r="D250" s="163"/>
      <c r="E250" s="164"/>
      <c r="F250" s="161"/>
      <c r="G250" s="161"/>
      <c r="H250" s="161"/>
      <c r="I250" s="161"/>
      <c r="J250" s="161"/>
      <c r="K250" s="161"/>
      <c r="L250" s="161"/>
      <c r="M250" s="161"/>
      <c r="N250" s="161"/>
      <c r="O250" s="161"/>
      <c r="P250" s="161"/>
      <c r="Q250" s="161"/>
      <c r="R250" s="161"/>
      <c r="S250" s="161"/>
      <c r="T250" s="161"/>
      <c r="U250" s="161"/>
      <c r="V250" s="161"/>
      <c r="W250" s="161"/>
      <c r="X250" s="151"/>
      <c r="Y250" s="151"/>
      <c r="Z250" s="151"/>
      <c r="AA250" s="151"/>
      <c r="AB250" s="151"/>
      <c r="AC250" s="151"/>
      <c r="AD250" s="151"/>
      <c r="AE250" s="151"/>
      <c r="AF250" s="151"/>
      <c r="AG250" s="151" t="s">
        <v>138</v>
      </c>
      <c r="AH250" s="151">
        <v>0</v>
      </c>
      <c r="AI250" s="151"/>
      <c r="AJ250" s="151"/>
      <c r="AK250" s="151"/>
      <c r="AL250" s="151"/>
      <c r="AM250" s="151"/>
      <c r="AN250" s="151"/>
      <c r="AO250" s="151"/>
      <c r="AP250" s="151"/>
      <c r="AQ250" s="151"/>
      <c r="AR250" s="151"/>
      <c r="AS250" s="151"/>
      <c r="AT250" s="151"/>
      <c r="AU250" s="151"/>
      <c r="AV250" s="151"/>
      <c r="AW250" s="151"/>
      <c r="AX250" s="151"/>
      <c r="AY250" s="151"/>
      <c r="AZ250" s="151"/>
      <c r="BA250" s="151"/>
      <c r="BB250" s="151"/>
      <c r="BC250" s="151"/>
      <c r="BD250" s="151"/>
      <c r="BE250" s="151"/>
      <c r="BF250" s="151"/>
      <c r="BG250" s="151"/>
      <c r="BH250" s="151"/>
    </row>
    <row r="251" spans="1:60" ht="12.75" outlineLevel="1">
      <c r="A251" s="158"/>
      <c r="B251" s="159"/>
      <c r="C251" s="188" t="s">
        <v>178</v>
      </c>
      <c r="D251" s="163"/>
      <c r="E251" s="164"/>
      <c r="F251" s="161"/>
      <c r="G251" s="161"/>
      <c r="H251" s="161"/>
      <c r="I251" s="161"/>
      <c r="J251" s="161"/>
      <c r="K251" s="161"/>
      <c r="L251" s="161"/>
      <c r="M251" s="161"/>
      <c r="N251" s="161"/>
      <c r="O251" s="161"/>
      <c r="P251" s="161"/>
      <c r="Q251" s="161"/>
      <c r="R251" s="161"/>
      <c r="S251" s="161"/>
      <c r="T251" s="161"/>
      <c r="U251" s="161"/>
      <c r="V251" s="161"/>
      <c r="W251" s="161"/>
      <c r="X251" s="151"/>
      <c r="Y251" s="151"/>
      <c r="Z251" s="151"/>
      <c r="AA251" s="151"/>
      <c r="AB251" s="151"/>
      <c r="AC251" s="151"/>
      <c r="AD251" s="151"/>
      <c r="AE251" s="151"/>
      <c r="AF251" s="151"/>
      <c r="AG251" s="151" t="s">
        <v>138</v>
      </c>
      <c r="AH251" s="151">
        <v>0</v>
      </c>
      <c r="AI251" s="151"/>
      <c r="AJ251" s="151"/>
      <c r="AK251" s="151"/>
      <c r="AL251" s="151"/>
      <c r="AM251" s="151"/>
      <c r="AN251" s="151"/>
      <c r="AO251" s="151"/>
      <c r="AP251" s="151"/>
      <c r="AQ251" s="151"/>
      <c r="AR251" s="151"/>
      <c r="AS251" s="151"/>
      <c r="AT251" s="151"/>
      <c r="AU251" s="151"/>
      <c r="AV251" s="151"/>
      <c r="AW251" s="151"/>
      <c r="AX251" s="151"/>
      <c r="AY251" s="151"/>
      <c r="AZ251" s="151"/>
      <c r="BA251" s="151"/>
      <c r="BB251" s="151"/>
      <c r="BC251" s="151"/>
      <c r="BD251" s="151"/>
      <c r="BE251" s="151"/>
      <c r="BF251" s="151"/>
      <c r="BG251" s="151"/>
      <c r="BH251" s="151"/>
    </row>
    <row r="252" spans="1:60" ht="12.75" outlineLevel="1">
      <c r="A252" s="158"/>
      <c r="B252" s="159"/>
      <c r="C252" s="188" t="s">
        <v>238</v>
      </c>
      <c r="D252" s="163"/>
      <c r="E252" s="164">
        <v>-300</v>
      </c>
      <c r="F252" s="161"/>
      <c r="G252" s="161"/>
      <c r="H252" s="161"/>
      <c r="I252" s="161"/>
      <c r="J252" s="161"/>
      <c r="K252" s="161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1"/>
      <c r="W252" s="161"/>
      <c r="X252" s="151"/>
      <c r="Y252" s="151"/>
      <c r="Z252" s="151"/>
      <c r="AA252" s="151"/>
      <c r="AB252" s="151"/>
      <c r="AC252" s="151"/>
      <c r="AD252" s="151"/>
      <c r="AE252" s="151"/>
      <c r="AF252" s="151"/>
      <c r="AG252" s="151" t="s">
        <v>138</v>
      </c>
      <c r="AH252" s="151">
        <v>0</v>
      </c>
      <c r="AI252" s="151"/>
      <c r="AJ252" s="151"/>
      <c r="AK252" s="151"/>
      <c r="AL252" s="151"/>
      <c r="AM252" s="151"/>
      <c r="AN252" s="151"/>
      <c r="AO252" s="151"/>
      <c r="AP252" s="151"/>
      <c r="AQ252" s="151"/>
      <c r="AR252" s="151"/>
      <c r="AS252" s="151"/>
      <c r="AT252" s="151"/>
      <c r="AU252" s="151"/>
      <c r="AV252" s="151"/>
      <c r="AW252" s="151"/>
      <c r="AX252" s="151"/>
      <c r="AY252" s="151"/>
      <c r="AZ252" s="151"/>
      <c r="BA252" s="151"/>
      <c r="BB252" s="151"/>
      <c r="BC252" s="151"/>
      <c r="BD252" s="151"/>
      <c r="BE252" s="151"/>
      <c r="BF252" s="151"/>
      <c r="BG252" s="151"/>
      <c r="BH252" s="151"/>
    </row>
    <row r="253" spans="1:60" ht="12.75" outlineLevel="1">
      <c r="A253" s="158"/>
      <c r="B253" s="159"/>
      <c r="C253" s="188" t="s">
        <v>239</v>
      </c>
      <c r="D253" s="163"/>
      <c r="E253" s="164">
        <v>-36</v>
      </c>
      <c r="F253" s="161"/>
      <c r="G253" s="161"/>
      <c r="H253" s="161"/>
      <c r="I253" s="161"/>
      <c r="J253" s="161"/>
      <c r="K253" s="161"/>
      <c r="L253" s="161"/>
      <c r="M253" s="161"/>
      <c r="N253" s="161"/>
      <c r="O253" s="161"/>
      <c r="P253" s="161"/>
      <c r="Q253" s="161"/>
      <c r="R253" s="161"/>
      <c r="S253" s="161"/>
      <c r="T253" s="161"/>
      <c r="U253" s="161"/>
      <c r="V253" s="161"/>
      <c r="W253" s="161"/>
      <c r="X253" s="151"/>
      <c r="Y253" s="151"/>
      <c r="Z253" s="151"/>
      <c r="AA253" s="151"/>
      <c r="AB253" s="151"/>
      <c r="AC253" s="151"/>
      <c r="AD253" s="151"/>
      <c r="AE253" s="151"/>
      <c r="AF253" s="151"/>
      <c r="AG253" s="151" t="s">
        <v>138</v>
      </c>
      <c r="AH253" s="151">
        <v>0</v>
      </c>
      <c r="AI253" s="151"/>
      <c r="AJ253" s="151"/>
      <c r="AK253" s="151"/>
      <c r="AL253" s="151"/>
      <c r="AM253" s="151"/>
      <c r="AN253" s="151"/>
      <c r="AO253" s="151"/>
      <c r="AP253" s="151"/>
      <c r="AQ253" s="151"/>
      <c r="AR253" s="151"/>
      <c r="AS253" s="151"/>
      <c r="AT253" s="151"/>
      <c r="AU253" s="151"/>
      <c r="AV253" s="151"/>
      <c r="AW253" s="151"/>
      <c r="AX253" s="151"/>
      <c r="AY253" s="151"/>
      <c r="AZ253" s="151"/>
      <c r="BA253" s="151"/>
      <c r="BB253" s="151"/>
      <c r="BC253" s="151"/>
      <c r="BD253" s="151"/>
      <c r="BE253" s="151"/>
      <c r="BF253" s="151"/>
      <c r="BG253" s="151"/>
      <c r="BH253" s="151"/>
    </row>
    <row r="254" spans="1:60" ht="12.75" outlineLevel="1">
      <c r="A254" s="158"/>
      <c r="B254" s="159"/>
      <c r="C254" s="188" t="s">
        <v>240</v>
      </c>
      <c r="D254" s="163"/>
      <c r="E254" s="164">
        <v>-141.2</v>
      </c>
      <c r="F254" s="161"/>
      <c r="G254" s="161"/>
      <c r="H254" s="161"/>
      <c r="I254" s="161"/>
      <c r="J254" s="161"/>
      <c r="K254" s="161"/>
      <c r="L254" s="161"/>
      <c r="M254" s="161"/>
      <c r="N254" s="161"/>
      <c r="O254" s="161"/>
      <c r="P254" s="161"/>
      <c r="Q254" s="161"/>
      <c r="R254" s="161"/>
      <c r="S254" s="161"/>
      <c r="T254" s="161"/>
      <c r="U254" s="161"/>
      <c r="V254" s="161"/>
      <c r="W254" s="161"/>
      <c r="X254" s="151"/>
      <c r="Y254" s="151"/>
      <c r="Z254" s="151"/>
      <c r="AA254" s="151"/>
      <c r="AB254" s="151"/>
      <c r="AC254" s="151"/>
      <c r="AD254" s="151"/>
      <c r="AE254" s="151"/>
      <c r="AF254" s="151"/>
      <c r="AG254" s="151" t="s">
        <v>138</v>
      </c>
      <c r="AH254" s="151">
        <v>0</v>
      </c>
      <c r="AI254" s="151"/>
      <c r="AJ254" s="151"/>
      <c r="AK254" s="151"/>
      <c r="AL254" s="151"/>
      <c r="AM254" s="151"/>
      <c r="AN254" s="151"/>
      <c r="AO254" s="151"/>
      <c r="AP254" s="151"/>
      <c r="AQ254" s="151"/>
      <c r="AR254" s="151"/>
      <c r="AS254" s="151"/>
      <c r="AT254" s="151"/>
      <c r="AU254" s="151"/>
      <c r="AV254" s="151"/>
      <c r="AW254" s="151"/>
      <c r="AX254" s="151"/>
      <c r="AY254" s="151"/>
      <c r="AZ254" s="151"/>
      <c r="BA254" s="151"/>
      <c r="BB254" s="151"/>
      <c r="BC254" s="151"/>
      <c r="BD254" s="151"/>
      <c r="BE254" s="151"/>
      <c r="BF254" s="151"/>
      <c r="BG254" s="151"/>
      <c r="BH254" s="151"/>
    </row>
    <row r="255" spans="1:60" ht="12.75" outlineLevel="1">
      <c r="A255" s="158"/>
      <c r="B255" s="159"/>
      <c r="C255" s="191" t="s">
        <v>266</v>
      </c>
      <c r="D255" s="167"/>
      <c r="E255" s="168">
        <v>14.860000000000001</v>
      </c>
      <c r="F255" s="161"/>
      <c r="G255" s="161"/>
      <c r="H255" s="161"/>
      <c r="I255" s="161"/>
      <c r="J255" s="161"/>
      <c r="K255" s="161"/>
      <c r="L255" s="161"/>
      <c r="M255" s="161"/>
      <c r="N255" s="161"/>
      <c r="O255" s="161"/>
      <c r="P255" s="161"/>
      <c r="Q255" s="161"/>
      <c r="R255" s="161"/>
      <c r="S255" s="161"/>
      <c r="T255" s="161"/>
      <c r="U255" s="161"/>
      <c r="V255" s="161"/>
      <c r="W255" s="161"/>
      <c r="X255" s="151"/>
      <c r="Y255" s="151"/>
      <c r="Z255" s="151"/>
      <c r="AA255" s="151"/>
      <c r="AB255" s="151"/>
      <c r="AC255" s="151"/>
      <c r="AD255" s="151"/>
      <c r="AE255" s="151"/>
      <c r="AF255" s="151"/>
      <c r="AG255" s="151" t="s">
        <v>138</v>
      </c>
      <c r="AH255" s="151">
        <v>1</v>
      </c>
      <c r="AI255" s="151"/>
      <c r="AJ255" s="151"/>
      <c r="AK255" s="151"/>
      <c r="AL255" s="151"/>
      <c r="AM255" s="151"/>
      <c r="AN255" s="151"/>
      <c r="AO255" s="151"/>
      <c r="AP255" s="151"/>
      <c r="AQ255" s="151"/>
      <c r="AR255" s="151"/>
      <c r="AS255" s="151"/>
      <c r="AT255" s="151"/>
      <c r="AU255" s="151"/>
      <c r="AV255" s="151"/>
      <c r="AW255" s="151"/>
      <c r="AX255" s="151"/>
      <c r="AY255" s="151"/>
      <c r="AZ255" s="151"/>
      <c r="BA255" s="151"/>
      <c r="BB255" s="151"/>
      <c r="BC255" s="151"/>
      <c r="BD255" s="151"/>
      <c r="BE255" s="151"/>
      <c r="BF255" s="151"/>
      <c r="BG255" s="151"/>
      <c r="BH255" s="151"/>
    </row>
    <row r="256" spans="1:60" ht="12.75" outlineLevel="1">
      <c r="A256" s="158"/>
      <c r="B256" s="159"/>
      <c r="C256" s="188" t="s">
        <v>267</v>
      </c>
      <c r="D256" s="163"/>
      <c r="E256" s="164">
        <v>7.430000000000001</v>
      </c>
      <c r="F256" s="161"/>
      <c r="G256" s="161"/>
      <c r="H256" s="161"/>
      <c r="I256" s="161"/>
      <c r="J256" s="161"/>
      <c r="K256" s="161"/>
      <c r="L256" s="161"/>
      <c r="M256" s="161"/>
      <c r="N256" s="161"/>
      <c r="O256" s="161"/>
      <c r="P256" s="161"/>
      <c r="Q256" s="161"/>
      <c r="R256" s="161"/>
      <c r="S256" s="161"/>
      <c r="T256" s="161"/>
      <c r="U256" s="161"/>
      <c r="V256" s="161"/>
      <c r="W256" s="161"/>
      <c r="X256" s="151"/>
      <c r="Y256" s="151"/>
      <c r="Z256" s="151"/>
      <c r="AA256" s="151"/>
      <c r="AB256" s="151"/>
      <c r="AC256" s="151"/>
      <c r="AD256" s="151"/>
      <c r="AE256" s="151"/>
      <c r="AF256" s="151"/>
      <c r="AG256" s="151" t="s">
        <v>138</v>
      </c>
      <c r="AH256" s="151">
        <v>0</v>
      </c>
      <c r="AI256" s="151"/>
      <c r="AJ256" s="151"/>
      <c r="AK256" s="151"/>
      <c r="AL256" s="151"/>
      <c r="AM256" s="151"/>
      <c r="AN256" s="151"/>
      <c r="AO256" s="151"/>
      <c r="AP256" s="151"/>
      <c r="AQ256" s="151"/>
      <c r="AR256" s="151"/>
      <c r="AS256" s="151"/>
      <c r="AT256" s="151"/>
      <c r="AU256" s="151"/>
      <c r="AV256" s="151"/>
      <c r="AW256" s="151"/>
      <c r="AX256" s="151"/>
      <c r="AY256" s="151"/>
      <c r="AZ256" s="151"/>
      <c r="BA256" s="151"/>
      <c r="BB256" s="151"/>
      <c r="BC256" s="151"/>
      <c r="BD256" s="151"/>
      <c r="BE256" s="151"/>
      <c r="BF256" s="151"/>
      <c r="BG256" s="151"/>
      <c r="BH256" s="151"/>
    </row>
    <row r="257" spans="1:60" ht="12.75" outlineLevel="1">
      <c r="A257" s="158"/>
      <c r="B257" s="159"/>
      <c r="C257" s="247"/>
      <c r="D257" s="248"/>
      <c r="E257" s="248"/>
      <c r="F257" s="248"/>
      <c r="G257" s="248"/>
      <c r="H257" s="161"/>
      <c r="I257" s="161"/>
      <c r="J257" s="161"/>
      <c r="K257" s="161"/>
      <c r="L257" s="161"/>
      <c r="M257" s="161"/>
      <c r="N257" s="161"/>
      <c r="O257" s="161"/>
      <c r="P257" s="161"/>
      <c r="Q257" s="161"/>
      <c r="R257" s="161"/>
      <c r="S257" s="161"/>
      <c r="T257" s="161"/>
      <c r="U257" s="161"/>
      <c r="V257" s="161"/>
      <c r="W257" s="161"/>
      <c r="X257" s="151"/>
      <c r="Y257" s="151"/>
      <c r="Z257" s="151"/>
      <c r="AA257" s="151"/>
      <c r="AB257" s="151"/>
      <c r="AC257" s="151"/>
      <c r="AD257" s="151"/>
      <c r="AE257" s="151"/>
      <c r="AF257" s="151"/>
      <c r="AG257" s="151" t="s">
        <v>127</v>
      </c>
      <c r="AH257" s="151"/>
      <c r="AI257" s="151"/>
      <c r="AJ257" s="151"/>
      <c r="AK257" s="151"/>
      <c r="AL257" s="151"/>
      <c r="AM257" s="151"/>
      <c r="AN257" s="151"/>
      <c r="AO257" s="151"/>
      <c r="AP257" s="151"/>
      <c r="AQ257" s="151"/>
      <c r="AR257" s="151"/>
      <c r="AS257" s="151"/>
      <c r="AT257" s="151"/>
      <c r="AU257" s="151"/>
      <c r="AV257" s="151"/>
      <c r="AW257" s="151"/>
      <c r="AX257" s="151"/>
      <c r="AY257" s="151"/>
      <c r="AZ257" s="151"/>
      <c r="BA257" s="151"/>
      <c r="BB257" s="151"/>
      <c r="BC257" s="151"/>
      <c r="BD257" s="151"/>
      <c r="BE257" s="151"/>
      <c r="BF257" s="151"/>
      <c r="BG257" s="151"/>
      <c r="BH257" s="151"/>
    </row>
    <row r="258" spans="1:60" ht="12.75" outlineLevel="1">
      <c r="A258" s="176">
        <v>25</v>
      </c>
      <c r="B258" s="177" t="s">
        <v>268</v>
      </c>
      <c r="C258" s="187" t="s">
        <v>269</v>
      </c>
      <c r="D258" s="178" t="s">
        <v>232</v>
      </c>
      <c r="E258" s="179">
        <v>99.5</v>
      </c>
      <c r="F258" s="180"/>
      <c r="G258" s="181">
        <f>ROUND(E258*F258,2)</f>
        <v>0</v>
      </c>
      <c r="H258" s="180"/>
      <c r="I258" s="181">
        <f>ROUND(E258*H258,2)</f>
        <v>0</v>
      </c>
      <c r="J258" s="180"/>
      <c r="K258" s="181">
        <f>ROUND(E258*J258,2)</f>
        <v>0</v>
      </c>
      <c r="L258" s="181">
        <v>21</v>
      </c>
      <c r="M258" s="181">
        <f>G258*(1+L258/100)</f>
        <v>0</v>
      </c>
      <c r="N258" s="181">
        <v>0</v>
      </c>
      <c r="O258" s="181">
        <f>ROUND(E258*N258,2)</f>
        <v>0</v>
      </c>
      <c r="P258" s="181">
        <v>0</v>
      </c>
      <c r="Q258" s="181">
        <f>ROUND(E258*P258,2)</f>
        <v>0</v>
      </c>
      <c r="R258" s="181" t="s">
        <v>243</v>
      </c>
      <c r="S258" s="181" t="s">
        <v>123</v>
      </c>
      <c r="T258" s="182" t="s">
        <v>123</v>
      </c>
      <c r="U258" s="161">
        <v>0.055</v>
      </c>
      <c r="V258" s="161">
        <f>ROUND(E258*U258,2)</f>
        <v>5.47</v>
      </c>
      <c r="W258" s="161"/>
      <c r="X258" s="151"/>
      <c r="Y258" s="151"/>
      <c r="Z258" s="151"/>
      <c r="AA258" s="151"/>
      <c r="AB258" s="151"/>
      <c r="AC258" s="151"/>
      <c r="AD258" s="151"/>
      <c r="AE258" s="151"/>
      <c r="AF258" s="151"/>
      <c r="AG258" s="151" t="s">
        <v>124</v>
      </c>
      <c r="AH258" s="151"/>
      <c r="AI258" s="151"/>
      <c r="AJ258" s="151"/>
      <c r="AK258" s="151"/>
      <c r="AL258" s="151"/>
      <c r="AM258" s="151"/>
      <c r="AN258" s="151"/>
      <c r="AO258" s="151"/>
      <c r="AP258" s="151"/>
      <c r="AQ258" s="151"/>
      <c r="AR258" s="151"/>
      <c r="AS258" s="151"/>
      <c r="AT258" s="151"/>
      <c r="AU258" s="151"/>
      <c r="AV258" s="151"/>
      <c r="AW258" s="151"/>
      <c r="AX258" s="151"/>
      <c r="AY258" s="151"/>
      <c r="AZ258" s="151"/>
      <c r="BA258" s="151"/>
      <c r="BB258" s="151"/>
      <c r="BC258" s="151"/>
      <c r="BD258" s="151"/>
      <c r="BE258" s="151"/>
      <c r="BF258" s="151"/>
      <c r="BG258" s="151"/>
      <c r="BH258" s="151"/>
    </row>
    <row r="259" spans="1:60" ht="12.75" outlineLevel="1">
      <c r="A259" s="158"/>
      <c r="B259" s="159"/>
      <c r="C259" s="255" t="s">
        <v>270</v>
      </c>
      <c r="D259" s="256"/>
      <c r="E259" s="256"/>
      <c r="F259" s="256"/>
      <c r="G259" s="256"/>
      <c r="H259" s="161"/>
      <c r="I259" s="161"/>
      <c r="J259" s="161"/>
      <c r="K259" s="161"/>
      <c r="L259" s="161"/>
      <c r="M259" s="161"/>
      <c r="N259" s="161"/>
      <c r="O259" s="161"/>
      <c r="P259" s="161"/>
      <c r="Q259" s="161"/>
      <c r="R259" s="161"/>
      <c r="S259" s="161"/>
      <c r="T259" s="161"/>
      <c r="U259" s="161"/>
      <c r="V259" s="161"/>
      <c r="W259" s="161"/>
      <c r="X259" s="151"/>
      <c r="Y259" s="151"/>
      <c r="Z259" s="151"/>
      <c r="AA259" s="151"/>
      <c r="AB259" s="151"/>
      <c r="AC259" s="151"/>
      <c r="AD259" s="151"/>
      <c r="AE259" s="151"/>
      <c r="AF259" s="151"/>
      <c r="AG259" s="151" t="s">
        <v>126</v>
      </c>
      <c r="AH259" s="151"/>
      <c r="AI259" s="151"/>
      <c r="AJ259" s="151"/>
      <c r="AK259" s="151"/>
      <c r="AL259" s="151"/>
      <c r="AM259" s="151"/>
      <c r="AN259" s="151"/>
      <c r="AO259" s="151"/>
      <c r="AP259" s="151"/>
      <c r="AQ259" s="151"/>
      <c r="AR259" s="151"/>
      <c r="AS259" s="151"/>
      <c r="AT259" s="151"/>
      <c r="AU259" s="151"/>
      <c r="AV259" s="151"/>
      <c r="AW259" s="151"/>
      <c r="AX259" s="151"/>
      <c r="AY259" s="151"/>
      <c r="AZ259" s="151"/>
      <c r="BA259" s="151"/>
      <c r="BB259" s="151"/>
      <c r="BC259" s="151"/>
      <c r="BD259" s="151"/>
      <c r="BE259" s="151"/>
      <c r="BF259" s="151"/>
      <c r="BG259" s="151"/>
      <c r="BH259" s="151"/>
    </row>
    <row r="260" spans="1:60" ht="12.75" outlineLevel="1">
      <c r="A260" s="158"/>
      <c r="B260" s="159"/>
      <c r="C260" s="188" t="s">
        <v>271</v>
      </c>
      <c r="D260" s="163"/>
      <c r="E260" s="164">
        <v>99.5</v>
      </c>
      <c r="F260" s="161"/>
      <c r="G260" s="161"/>
      <c r="H260" s="161"/>
      <c r="I260" s="161"/>
      <c r="J260" s="161"/>
      <c r="K260" s="161"/>
      <c r="L260" s="161"/>
      <c r="M260" s="161"/>
      <c r="N260" s="161"/>
      <c r="O260" s="161"/>
      <c r="P260" s="161"/>
      <c r="Q260" s="161"/>
      <c r="R260" s="161"/>
      <c r="S260" s="161"/>
      <c r="T260" s="161"/>
      <c r="U260" s="161"/>
      <c r="V260" s="161"/>
      <c r="W260" s="161"/>
      <c r="X260" s="151"/>
      <c r="Y260" s="151"/>
      <c r="Z260" s="151"/>
      <c r="AA260" s="151"/>
      <c r="AB260" s="151"/>
      <c r="AC260" s="151"/>
      <c r="AD260" s="151"/>
      <c r="AE260" s="151"/>
      <c r="AF260" s="151"/>
      <c r="AG260" s="151" t="s">
        <v>138</v>
      </c>
      <c r="AH260" s="151">
        <v>0</v>
      </c>
      <c r="AI260" s="151"/>
      <c r="AJ260" s="151"/>
      <c r="AK260" s="151"/>
      <c r="AL260" s="151"/>
      <c r="AM260" s="151"/>
      <c r="AN260" s="151"/>
      <c r="AO260" s="151"/>
      <c r="AP260" s="151"/>
      <c r="AQ260" s="151"/>
      <c r="AR260" s="151"/>
      <c r="AS260" s="151"/>
      <c r="AT260" s="151"/>
      <c r="AU260" s="151"/>
      <c r="AV260" s="151"/>
      <c r="AW260" s="151"/>
      <c r="AX260" s="151"/>
      <c r="AY260" s="151"/>
      <c r="AZ260" s="151"/>
      <c r="BA260" s="151"/>
      <c r="BB260" s="151"/>
      <c r="BC260" s="151"/>
      <c r="BD260" s="151"/>
      <c r="BE260" s="151"/>
      <c r="BF260" s="151"/>
      <c r="BG260" s="151"/>
      <c r="BH260" s="151"/>
    </row>
    <row r="261" spans="1:60" ht="12.75" outlineLevel="1">
      <c r="A261" s="158"/>
      <c r="B261" s="159"/>
      <c r="C261" s="247"/>
      <c r="D261" s="248"/>
      <c r="E261" s="248"/>
      <c r="F261" s="248"/>
      <c r="G261" s="248"/>
      <c r="H261" s="161"/>
      <c r="I261" s="161"/>
      <c r="J261" s="161"/>
      <c r="K261" s="161"/>
      <c r="L261" s="161"/>
      <c r="M261" s="161"/>
      <c r="N261" s="161"/>
      <c r="O261" s="161"/>
      <c r="P261" s="161"/>
      <c r="Q261" s="161"/>
      <c r="R261" s="161"/>
      <c r="S261" s="161"/>
      <c r="T261" s="161"/>
      <c r="U261" s="161"/>
      <c r="V261" s="161"/>
      <c r="W261" s="161"/>
      <c r="X261" s="151"/>
      <c r="Y261" s="151"/>
      <c r="Z261" s="151"/>
      <c r="AA261" s="151"/>
      <c r="AB261" s="151"/>
      <c r="AC261" s="151"/>
      <c r="AD261" s="151"/>
      <c r="AE261" s="151"/>
      <c r="AF261" s="151"/>
      <c r="AG261" s="151" t="s">
        <v>127</v>
      </c>
      <c r="AH261" s="151"/>
      <c r="AI261" s="151"/>
      <c r="AJ261" s="151"/>
      <c r="AK261" s="151"/>
      <c r="AL261" s="151"/>
      <c r="AM261" s="151"/>
      <c r="AN261" s="151"/>
      <c r="AO261" s="151"/>
      <c r="AP261" s="151"/>
      <c r="AQ261" s="151"/>
      <c r="AR261" s="151"/>
      <c r="AS261" s="151"/>
      <c r="AT261" s="151"/>
      <c r="AU261" s="151"/>
      <c r="AV261" s="151"/>
      <c r="AW261" s="151"/>
      <c r="AX261" s="151"/>
      <c r="AY261" s="151"/>
      <c r="AZ261" s="151"/>
      <c r="BA261" s="151"/>
      <c r="BB261" s="151"/>
      <c r="BC261" s="151"/>
      <c r="BD261" s="151"/>
      <c r="BE261" s="151"/>
      <c r="BF261" s="151"/>
      <c r="BG261" s="151"/>
      <c r="BH261" s="151"/>
    </row>
    <row r="262" spans="1:60" ht="12.75" outlineLevel="1">
      <c r="A262" s="176">
        <v>26</v>
      </c>
      <c r="B262" s="177" t="s">
        <v>272</v>
      </c>
      <c r="C262" s="187" t="s">
        <v>273</v>
      </c>
      <c r="D262" s="178" t="s">
        <v>232</v>
      </c>
      <c r="E262" s="179">
        <v>190</v>
      </c>
      <c r="F262" s="180"/>
      <c r="G262" s="181">
        <f>ROUND(E262*F262,2)</f>
        <v>0</v>
      </c>
      <c r="H262" s="180"/>
      <c r="I262" s="181">
        <f>ROUND(E262*H262,2)</f>
        <v>0</v>
      </c>
      <c r="J262" s="180"/>
      <c r="K262" s="181">
        <f>ROUND(E262*J262,2)</f>
        <v>0</v>
      </c>
      <c r="L262" s="181">
        <v>21</v>
      </c>
      <c r="M262" s="181">
        <f>G262*(1+L262/100)</f>
        <v>0</v>
      </c>
      <c r="N262" s="181">
        <v>0</v>
      </c>
      <c r="O262" s="181">
        <f>ROUND(E262*N262,2)</f>
        <v>0</v>
      </c>
      <c r="P262" s="181">
        <v>0</v>
      </c>
      <c r="Q262" s="181">
        <f>ROUND(E262*P262,2)</f>
        <v>0</v>
      </c>
      <c r="R262" s="181" t="s">
        <v>243</v>
      </c>
      <c r="S262" s="181" t="s">
        <v>123</v>
      </c>
      <c r="T262" s="182" t="s">
        <v>123</v>
      </c>
      <c r="U262" s="161">
        <v>0.067</v>
      </c>
      <c r="V262" s="161">
        <f>ROUND(E262*U262,2)</f>
        <v>12.73</v>
      </c>
      <c r="W262" s="161"/>
      <c r="X262" s="151"/>
      <c r="Y262" s="151"/>
      <c r="Z262" s="151"/>
      <c r="AA262" s="151"/>
      <c r="AB262" s="151"/>
      <c r="AC262" s="151"/>
      <c r="AD262" s="151"/>
      <c r="AE262" s="151"/>
      <c r="AF262" s="151"/>
      <c r="AG262" s="151" t="s">
        <v>124</v>
      </c>
      <c r="AH262" s="151"/>
      <c r="AI262" s="151"/>
      <c r="AJ262" s="151"/>
      <c r="AK262" s="151"/>
      <c r="AL262" s="151"/>
      <c r="AM262" s="151"/>
      <c r="AN262" s="151"/>
      <c r="AO262" s="151"/>
      <c r="AP262" s="151"/>
      <c r="AQ262" s="151"/>
      <c r="AR262" s="151"/>
      <c r="AS262" s="151"/>
      <c r="AT262" s="151"/>
      <c r="AU262" s="151"/>
      <c r="AV262" s="151"/>
      <c r="AW262" s="151"/>
      <c r="AX262" s="151"/>
      <c r="AY262" s="151"/>
      <c r="AZ262" s="151"/>
      <c r="BA262" s="151"/>
      <c r="BB262" s="151"/>
      <c r="BC262" s="151"/>
      <c r="BD262" s="151"/>
      <c r="BE262" s="151"/>
      <c r="BF262" s="151"/>
      <c r="BG262" s="151"/>
      <c r="BH262" s="151"/>
    </row>
    <row r="263" spans="1:60" ht="12.75" outlineLevel="1">
      <c r="A263" s="158"/>
      <c r="B263" s="159"/>
      <c r="C263" s="188" t="s">
        <v>274</v>
      </c>
      <c r="D263" s="163"/>
      <c r="E263" s="164">
        <v>190</v>
      </c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51"/>
      <c r="Y263" s="151"/>
      <c r="Z263" s="151"/>
      <c r="AA263" s="151"/>
      <c r="AB263" s="151"/>
      <c r="AC263" s="151"/>
      <c r="AD263" s="151"/>
      <c r="AE263" s="151"/>
      <c r="AF263" s="151"/>
      <c r="AG263" s="151" t="s">
        <v>138</v>
      </c>
      <c r="AH263" s="151">
        <v>0</v>
      </c>
      <c r="AI263" s="151"/>
      <c r="AJ263" s="151"/>
      <c r="AK263" s="151"/>
      <c r="AL263" s="151"/>
      <c r="AM263" s="151"/>
      <c r="AN263" s="151"/>
      <c r="AO263" s="151"/>
      <c r="AP263" s="151"/>
      <c r="AQ263" s="151"/>
      <c r="AR263" s="151"/>
      <c r="AS263" s="151"/>
      <c r="AT263" s="151"/>
      <c r="AU263" s="151"/>
      <c r="AV263" s="151"/>
      <c r="AW263" s="151"/>
      <c r="AX263" s="151"/>
      <c r="AY263" s="151"/>
      <c r="AZ263" s="151"/>
      <c r="BA263" s="151"/>
      <c r="BB263" s="151"/>
      <c r="BC263" s="151"/>
      <c r="BD263" s="151"/>
      <c r="BE263" s="151"/>
      <c r="BF263" s="151"/>
      <c r="BG263" s="151"/>
      <c r="BH263" s="151"/>
    </row>
    <row r="264" spans="1:60" ht="12.75" outlineLevel="1">
      <c r="A264" s="158"/>
      <c r="B264" s="159"/>
      <c r="C264" s="247"/>
      <c r="D264" s="248"/>
      <c r="E264" s="248"/>
      <c r="F264" s="248"/>
      <c r="G264" s="248"/>
      <c r="H264" s="161"/>
      <c r="I264" s="161"/>
      <c r="J264" s="161"/>
      <c r="K264" s="161"/>
      <c r="L264" s="161"/>
      <c r="M264" s="161"/>
      <c r="N264" s="161"/>
      <c r="O264" s="161"/>
      <c r="P264" s="161"/>
      <c r="Q264" s="161"/>
      <c r="R264" s="161"/>
      <c r="S264" s="161"/>
      <c r="T264" s="161"/>
      <c r="U264" s="161"/>
      <c r="V264" s="161"/>
      <c r="W264" s="161"/>
      <c r="X264" s="151"/>
      <c r="Y264" s="151"/>
      <c r="Z264" s="151"/>
      <c r="AA264" s="151"/>
      <c r="AB264" s="151"/>
      <c r="AC264" s="151"/>
      <c r="AD264" s="151"/>
      <c r="AE264" s="151"/>
      <c r="AF264" s="151"/>
      <c r="AG264" s="151" t="s">
        <v>127</v>
      </c>
      <c r="AH264" s="151"/>
      <c r="AI264" s="151"/>
      <c r="AJ264" s="151"/>
      <c r="AK264" s="151"/>
      <c r="AL264" s="151"/>
      <c r="AM264" s="151"/>
      <c r="AN264" s="151"/>
      <c r="AO264" s="151"/>
      <c r="AP264" s="151"/>
      <c r="AQ264" s="151"/>
      <c r="AR264" s="151"/>
      <c r="AS264" s="151"/>
      <c r="AT264" s="151"/>
      <c r="AU264" s="151"/>
      <c r="AV264" s="151"/>
      <c r="AW264" s="151"/>
      <c r="AX264" s="151"/>
      <c r="AY264" s="151"/>
      <c r="AZ264" s="151"/>
      <c r="BA264" s="151"/>
      <c r="BB264" s="151"/>
      <c r="BC264" s="151"/>
      <c r="BD264" s="151"/>
      <c r="BE264" s="151"/>
      <c r="BF264" s="151"/>
      <c r="BG264" s="151"/>
      <c r="BH264" s="151"/>
    </row>
    <row r="265" spans="1:60" ht="12.75" outlineLevel="1">
      <c r="A265" s="176">
        <v>27</v>
      </c>
      <c r="B265" s="177" t="s">
        <v>275</v>
      </c>
      <c r="C265" s="187" t="s">
        <v>276</v>
      </c>
      <c r="D265" s="178" t="s">
        <v>232</v>
      </c>
      <c r="E265" s="179">
        <v>199</v>
      </c>
      <c r="F265" s="180"/>
      <c r="G265" s="181">
        <f>ROUND(E265*F265,2)</f>
        <v>0</v>
      </c>
      <c r="H265" s="180"/>
      <c r="I265" s="181">
        <f>ROUND(E265*H265,2)</f>
        <v>0</v>
      </c>
      <c r="J265" s="180"/>
      <c r="K265" s="181">
        <f>ROUND(E265*J265,2)</f>
        <v>0</v>
      </c>
      <c r="L265" s="181">
        <v>21</v>
      </c>
      <c r="M265" s="181">
        <f>G265*(1+L265/100)</f>
        <v>0</v>
      </c>
      <c r="N265" s="181">
        <v>0</v>
      </c>
      <c r="O265" s="181">
        <f>ROUND(E265*N265,2)</f>
        <v>0</v>
      </c>
      <c r="P265" s="181">
        <v>0</v>
      </c>
      <c r="Q265" s="181">
        <f>ROUND(E265*P265,2)</f>
        <v>0</v>
      </c>
      <c r="R265" s="181" t="s">
        <v>243</v>
      </c>
      <c r="S265" s="181" t="s">
        <v>123</v>
      </c>
      <c r="T265" s="182" t="s">
        <v>123</v>
      </c>
      <c r="U265" s="161">
        <v>0.015000000000000001</v>
      </c>
      <c r="V265" s="161">
        <f>ROUND(E265*U265,2)</f>
        <v>2.99</v>
      </c>
      <c r="W265" s="161"/>
      <c r="X265" s="151"/>
      <c r="Y265" s="151"/>
      <c r="Z265" s="151"/>
      <c r="AA265" s="151"/>
      <c r="AB265" s="151"/>
      <c r="AC265" s="151"/>
      <c r="AD265" s="151"/>
      <c r="AE265" s="151"/>
      <c r="AF265" s="151"/>
      <c r="AG265" s="151" t="s">
        <v>124</v>
      </c>
      <c r="AH265" s="151"/>
      <c r="AI265" s="151"/>
      <c r="AJ265" s="151"/>
      <c r="AK265" s="151"/>
      <c r="AL265" s="151"/>
      <c r="AM265" s="151"/>
      <c r="AN265" s="151"/>
      <c r="AO265" s="151"/>
      <c r="AP265" s="151"/>
      <c r="AQ265" s="151"/>
      <c r="AR265" s="151"/>
      <c r="AS265" s="151"/>
      <c r="AT265" s="151"/>
      <c r="AU265" s="151"/>
      <c r="AV265" s="151"/>
      <c r="AW265" s="151"/>
      <c r="AX265" s="151"/>
      <c r="AY265" s="151"/>
      <c r="AZ265" s="151"/>
      <c r="BA265" s="151"/>
      <c r="BB265" s="151"/>
      <c r="BC265" s="151"/>
      <c r="BD265" s="151"/>
      <c r="BE265" s="151"/>
      <c r="BF265" s="151"/>
      <c r="BG265" s="151"/>
      <c r="BH265" s="151"/>
    </row>
    <row r="266" spans="1:60" ht="12.75" outlineLevel="1">
      <c r="A266" s="158"/>
      <c r="B266" s="159"/>
      <c r="C266" s="188" t="s">
        <v>261</v>
      </c>
      <c r="D266" s="163"/>
      <c r="E266" s="164">
        <v>199</v>
      </c>
      <c r="F266" s="161"/>
      <c r="G266" s="161"/>
      <c r="H266" s="161"/>
      <c r="I266" s="161"/>
      <c r="J266" s="161"/>
      <c r="K266" s="161"/>
      <c r="L266" s="161"/>
      <c r="M266" s="161"/>
      <c r="N266" s="161"/>
      <c r="O266" s="161"/>
      <c r="P266" s="161"/>
      <c r="Q266" s="161"/>
      <c r="R266" s="161"/>
      <c r="S266" s="161"/>
      <c r="T266" s="161"/>
      <c r="U266" s="161"/>
      <c r="V266" s="161"/>
      <c r="W266" s="161"/>
      <c r="X266" s="151"/>
      <c r="Y266" s="151"/>
      <c r="Z266" s="151"/>
      <c r="AA266" s="151"/>
      <c r="AB266" s="151"/>
      <c r="AC266" s="151"/>
      <c r="AD266" s="151"/>
      <c r="AE266" s="151"/>
      <c r="AF266" s="151"/>
      <c r="AG266" s="151" t="s">
        <v>138</v>
      </c>
      <c r="AH266" s="151">
        <v>0</v>
      </c>
      <c r="AI266" s="151"/>
      <c r="AJ266" s="151"/>
      <c r="AK266" s="151"/>
      <c r="AL266" s="151"/>
      <c r="AM266" s="151"/>
      <c r="AN266" s="151"/>
      <c r="AO266" s="151"/>
      <c r="AP266" s="151"/>
      <c r="AQ266" s="151"/>
      <c r="AR266" s="151"/>
      <c r="AS266" s="151"/>
      <c r="AT266" s="151"/>
      <c r="AU266" s="151"/>
      <c r="AV266" s="151"/>
      <c r="AW266" s="151"/>
      <c r="AX266" s="151"/>
      <c r="AY266" s="151"/>
      <c r="AZ266" s="151"/>
      <c r="BA266" s="151"/>
      <c r="BB266" s="151"/>
      <c r="BC266" s="151"/>
      <c r="BD266" s="151"/>
      <c r="BE266" s="151"/>
      <c r="BF266" s="151"/>
      <c r="BG266" s="151"/>
      <c r="BH266" s="151"/>
    </row>
    <row r="267" spans="1:60" ht="12.75" outlineLevel="1">
      <c r="A267" s="158"/>
      <c r="B267" s="159"/>
      <c r="C267" s="247"/>
      <c r="D267" s="248"/>
      <c r="E267" s="248"/>
      <c r="F267" s="248"/>
      <c r="G267" s="248"/>
      <c r="H267" s="161"/>
      <c r="I267" s="161"/>
      <c r="J267" s="161"/>
      <c r="K267" s="161"/>
      <c r="L267" s="161"/>
      <c r="M267" s="161"/>
      <c r="N267" s="161"/>
      <c r="O267" s="161"/>
      <c r="P267" s="161"/>
      <c r="Q267" s="161"/>
      <c r="R267" s="161"/>
      <c r="S267" s="161"/>
      <c r="T267" s="161"/>
      <c r="U267" s="161"/>
      <c r="V267" s="161"/>
      <c r="W267" s="161"/>
      <c r="X267" s="151"/>
      <c r="Y267" s="151"/>
      <c r="Z267" s="151"/>
      <c r="AA267" s="151"/>
      <c r="AB267" s="151"/>
      <c r="AC267" s="151"/>
      <c r="AD267" s="151"/>
      <c r="AE267" s="151"/>
      <c r="AF267" s="151"/>
      <c r="AG267" s="151" t="s">
        <v>127</v>
      </c>
      <c r="AH267" s="151"/>
      <c r="AI267" s="151"/>
      <c r="AJ267" s="151"/>
      <c r="AK267" s="151"/>
      <c r="AL267" s="151"/>
      <c r="AM267" s="151"/>
      <c r="AN267" s="151"/>
      <c r="AO267" s="151"/>
      <c r="AP267" s="151"/>
      <c r="AQ267" s="151"/>
      <c r="AR267" s="151"/>
      <c r="AS267" s="151"/>
      <c r="AT267" s="151"/>
      <c r="AU267" s="151"/>
      <c r="AV267" s="151"/>
      <c r="AW267" s="151"/>
      <c r="AX267" s="151"/>
      <c r="AY267" s="151"/>
      <c r="AZ267" s="151"/>
      <c r="BA267" s="151"/>
      <c r="BB267" s="151"/>
      <c r="BC267" s="151"/>
      <c r="BD267" s="151"/>
      <c r="BE267" s="151"/>
      <c r="BF267" s="151"/>
      <c r="BG267" s="151"/>
      <c r="BH267" s="151"/>
    </row>
    <row r="268" spans="1:60" ht="12.75" outlineLevel="1">
      <c r="A268" s="176">
        <v>28</v>
      </c>
      <c r="B268" s="177" t="s">
        <v>277</v>
      </c>
      <c r="C268" s="187" t="s">
        <v>278</v>
      </c>
      <c r="D268" s="178" t="s">
        <v>232</v>
      </c>
      <c r="E268" s="179">
        <v>199</v>
      </c>
      <c r="F268" s="180"/>
      <c r="G268" s="181">
        <f>ROUND(E268*F268,2)</f>
        <v>0</v>
      </c>
      <c r="H268" s="180"/>
      <c r="I268" s="181">
        <f>ROUND(E268*H268,2)</f>
        <v>0</v>
      </c>
      <c r="J268" s="180"/>
      <c r="K268" s="181">
        <f>ROUND(E268*J268,2)</f>
        <v>0</v>
      </c>
      <c r="L268" s="181">
        <v>21</v>
      </c>
      <c r="M268" s="181">
        <f>G268*(1+L268/100)</f>
        <v>0</v>
      </c>
      <c r="N268" s="181">
        <v>0</v>
      </c>
      <c r="O268" s="181">
        <f>ROUND(E268*N268,2)</f>
        <v>0</v>
      </c>
      <c r="P268" s="181">
        <v>0</v>
      </c>
      <c r="Q268" s="181">
        <f>ROUND(E268*P268,2)</f>
        <v>0</v>
      </c>
      <c r="R268" s="181" t="s">
        <v>243</v>
      </c>
      <c r="S268" s="181" t="s">
        <v>123</v>
      </c>
      <c r="T268" s="182" t="s">
        <v>123</v>
      </c>
      <c r="U268" s="161">
        <v>0.001</v>
      </c>
      <c r="V268" s="161">
        <f>ROUND(E268*U268,2)</f>
        <v>0.2</v>
      </c>
      <c r="W268" s="161"/>
      <c r="X268" s="151"/>
      <c r="Y268" s="151"/>
      <c r="Z268" s="151"/>
      <c r="AA268" s="151"/>
      <c r="AB268" s="151"/>
      <c r="AC268" s="151"/>
      <c r="AD268" s="151"/>
      <c r="AE268" s="151"/>
      <c r="AF268" s="151"/>
      <c r="AG268" s="151" t="s">
        <v>124</v>
      </c>
      <c r="AH268" s="151"/>
      <c r="AI268" s="151"/>
      <c r="AJ268" s="151"/>
      <c r="AK268" s="151"/>
      <c r="AL268" s="151"/>
      <c r="AM268" s="151"/>
      <c r="AN268" s="151"/>
      <c r="AO268" s="151"/>
      <c r="AP268" s="151"/>
      <c r="AQ268" s="151"/>
      <c r="AR268" s="151"/>
      <c r="AS268" s="151"/>
      <c r="AT268" s="151"/>
      <c r="AU268" s="151"/>
      <c r="AV268" s="151"/>
      <c r="AW268" s="151"/>
      <c r="AX268" s="151"/>
      <c r="AY268" s="151"/>
      <c r="AZ268" s="151"/>
      <c r="BA268" s="151"/>
      <c r="BB268" s="151"/>
      <c r="BC268" s="151"/>
      <c r="BD268" s="151"/>
      <c r="BE268" s="151"/>
      <c r="BF268" s="151"/>
      <c r="BG268" s="151"/>
      <c r="BH268" s="151"/>
    </row>
    <row r="269" spans="1:60" ht="12.75" outlineLevel="1">
      <c r="A269" s="158"/>
      <c r="B269" s="159"/>
      <c r="C269" s="188" t="s">
        <v>261</v>
      </c>
      <c r="D269" s="163"/>
      <c r="E269" s="164">
        <v>199</v>
      </c>
      <c r="F269" s="161"/>
      <c r="G269" s="161"/>
      <c r="H269" s="161"/>
      <c r="I269" s="161"/>
      <c r="J269" s="161"/>
      <c r="K269" s="161"/>
      <c r="L269" s="161"/>
      <c r="M269" s="161"/>
      <c r="N269" s="161"/>
      <c r="O269" s="161"/>
      <c r="P269" s="161"/>
      <c r="Q269" s="161"/>
      <c r="R269" s="161"/>
      <c r="S269" s="161"/>
      <c r="T269" s="161"/>
      <c r="U269" s="161"/>
      <c r="V269" s="161"/>
      <c r="W269" s="161"/>
      <c r="X269" s="151"/>
      <c r="Y269" s="151"/>
      <c r="Z269" s="151"/>
      <c r="AA269" s="151"/>
      <c r="AB269" s="151"/>
      <c r="AC269" s="151"/>
      <c r="AD269" s="151"/>
      <c r="AE269" s="151"/>
      <c r="AF269" s="151"/>
      <c r="AG269" s="151" t="s">
        <v>138</v>
      </c>
      <c r="AH269" s="151">
        <v>0</v>
      </c>
      <c r="AI269" s="151"/>
      <c r="AJ269" s="151"/>
      <c r="AK269" s="151"/>
      <c r="AL269" s="151"/>
      <c r="AM269" s="151"/>
      <c r="AN269" s="151"/>
      <c r="AO269" s="151"/>
      <c r="AP269" s="151"/>
      <c r="AQ269" s="151"/>
      <c r="AR269" s="151"/>
      <c r="AS269" s="151"/>
      <c r="AT269" s="151"/>
      <c r="AU269" s="151"/>
      <c r="AV269" s="151"/>
      <c r="AW269" s="151"/>
      <c r="AX269" s="151"/>
      <c r="AY269" s="151"/>
      <c r="AZ269" s="151"/>
      <c r="BA269" s="151"/>
      <c r="BB269" s="151"/>
      <c r="BC269" s="151"/>
      <c r="BD269" s="151"/>
      <c r="BE269" s="151"/>
      <c r="BF269" s="151"/>
      <c r="BG269" s="151"/>
      <c r="BH269" s="151"/>
    </row>
    <row r="270" spans="1:60" ht="12.75" outlineLevel="1">
      <c r="A270" s="158"/>
      <c r="B270" s="159"/>
      <c r="C270" s="247"/>
      <c r="D270" s="248"/>
      <c r="E270" s="248"/>
      <c r="F270" s="248"/>
      <c r="G270" s="248"/>
      <c r="H270" s="161"/>
      <c r="I270" s="161"/>
      <c r="J270" s="161"/>
      <c r="K270" s="161"/>
      <c r="L270" s="161"/>
      <c r="M270" s="161"/>
      <c r="N270" s="161"/>
      <c r="O270" s="161"/>
      <c r="P270" s="161"/>
      <c r="Q270" s="161"/>
      <c r="R270" s="161"/>
      <c r="S270" s="161"/>
      <c r="T270" s="161"/>
      <c r="U270" s="161"/>
      <c r="V270" s="161"/>
      <c r="W270" s="161"/>
      <c r="X270" s="151"/>
      <c r="Y270" s="151"/>
      <c r="Z270" s="151"/>
      <c r="AA270" s="151"/>
      <c r="AB270" s="151"/>
      <c r="AC270" s="151"/>
      <c r="AD270" s="151"/>
      <c r="AE270" s="151"/>
      <c r="AF270" s="151"/>
      <c r="AG270" s="151" t="s">
        <v>127</v>
      </c>
      <c r="AH270" s="151"/>
      <c r="AI270" s="151"/>
      <c r="AJ270" s="151"/>
      <c r="AK270" s="151"/>
      <c r="AL270" s="151"/>
      <c r="AM270" s="151"/>
      <c r="AN270" s="151"/>
      <c r="AO270" s="151"/>
      <c r="AP270" s="151"/>
      <c r="AQ270" s="151"/>
      <c r="AR270" s="151"/>
      <c r="AS270" s="151"/>
      <c r="AT270" s="151"/>
      <c r="AU270" s="151"/>
      <c r="AV270" s="151"/>
      <c r="AW270" s="151"/>
      <c r="AX270" s="151"/>
      <c r="AY270" s="151"/>
      <c r="AZ270" s="151"/>
      <c r="BA270" s="151"/>
      <c r="BB270" s="151"/>
      <c r="BC270" s="151"/>
      <c r="BD270" s="151"/>
      <c r="BE270" s="151"/>
      <c r="BF270" s="151"/>
      <c r="BG270" s="151"/>
      <c r="BH270" s="151"/>
    </row>
    <row r="271" spans="1:60" ht="12.75" outlineLevel="1">
      <c r="A271" s="176">
        <v>29</v>
      </c>
      <c r="B271" s="177" t="s">
        <v>279</v>
      </c>
      <c r="C271" s="187" t="s">
        <v>280</v>
      </c>
      <c r="D271" s="178" t="s">
        <v>133</v>
      </c>
      <c r="E271" s="179">
        <v>7.960000000000001</v>
      </c>
      <c r="F271" s="180"/>
      <c r="G271" s="181">
        <f>ROUND(E271*F271,2)</f>
        <v>0</v>
      </c>
      <c r="H271" s="180"/>
      <c r="I271" s="181">
        <f>ROUND(E271*H271,2)</f>
        <v>0</v>
      </c>
      <c r="J271" s="180"/>
      <c r="K271" s="181">
        <f>ROUND(E271*J271,2)</f>
        <v>0</v>
      </c>
      <c r="L271" s="181">
        <v>21</v>
      </c>
      <c r="M271" s="181">
        <f>G271*(1+L271/100)</f>
        <v>0</v>
      </c>
      <c r="N271" s="181">
        <v>0</v>
      </c>
      <c r="O271" s="181">
        <f>ROUND(E271*N271,2)</f>
        <v>0</v>
      </c>
      <c r="P271" s="181">
        <v>0</v>
      </c>
      <c r="Q271" s="181">
        <f>ROUND(E271*P271,2)</f>
        <v>0</v>
      </c>
      <c r="R271" s="181" t="s">
        <v>243</v>
      </c>
      <c r="S271" s="181" t="s">
        <v>123</v>
      </c>
      <c r="T271" s="182" t="s">
        <v>123</v>
      </c>
      <c r="U271" s="161">
        <v>0.26</v>
      </c>
      <c r="V271" s="161">
        <f>ROUND(E271*U271,2)</f>
        <v>2.07</v>
      </c>
      <c r="W271" s="161"/>
      <c r="X271" s="151"/>
      <c r="Y271" s="151"/>
      <c r="Z271" s="151"/>
      <c r="AA271" s="151"/>
      <c r="AB271" s="151"/>
      <c r="AC271" s="151"/>
      <c r="AD271" s="151"/>
      <c r="AE271" s="151"/>
      <c r="AF271" s="151"/>
      <c r="AG271" s="151" t="s">
        <v>124</v>
      </c>
      <c r="AH271" s="151"/>
      <c r="AI271" s="151"/>
      <c r="AJ271" s="151"/>
      <c r="AK271" s="151"/>
      <c r="AL271" s="151"/>
      <c r="AM271" s="151"/>
      <c r="AN271" s="151"/>
      <c r="AO271" s="151"/>
      <c r="AP271" s="151"/>
      <c r="AQ271" s="151"/>
      <c r="AR271" s="151"/>
      <c r="AS271" s="151"/>
      <c r="AT271" s="151"/>
      <c r="AU271" s="151"/>
      <c r="AV271" s="151"/>
      <c r="AW271" s="151"/>
      <c r="AX271" s="151"/>
      <c r="AY271" s="151"/>
      <c r="AZ271" s="151"/>
      <c r="BA271" s="151"/>
      <c r="BB271" s="151"/>
      <c r="BC271" s="151"/>
      <c r="BD271" s="151"/>
      <c r="BE271" s="151"/>
      <c r="BF271" s="151"/>
      <c r="BG271" s="151"/>
      <c r="BH271" s="151"/>
    </row>
    <row r="272" spans="1:60" ht="12.75" outlineLevel="1">
      <c r="A272" s="158"/>
      <c r="B272" s="159"/>
      <c r="C272" s="188" t="s">
        <v>281</v>
      </c>
      <c r="D272" s="163"/>
      <c r="E272" s="164">
        <v>7.960000000000001</v>
      </c>
      <c r="F272" s="161"/>
      <c r="G272" s="161"/>
      <c r="H272" s="161"/>
      <c r="I272" s="161"/>
      <c r="J272" s="161"/>
      <c r="K272" s="161"/>
      <c r="L272" s="161"/>
      <c r="M272" s="161"/>
      <c r="N272" s="161"/>
      <c r="O272" s="161"/>
      <c r="P272" s="161"/>
      <c r="Q272" s="161"/>
      <c r="R272" s="161"/>
      <c r="S272" s="161"/>
      <c r="T272" s="161"/>
      <c r="U272" s="161"/>
      <c r="V272" s="161"/>
      <c r="W272" s="161"/>
      <c r="X272" s="151"/>
      <c r="Y272" s="151"/>
      <c r="Z272" s="151"/>
      <c r="AA272" s="151"/>
      <c r="AB272" s="151"/>
      <c r="AC272" s="151"/>
      <c r="AD272" s="151"/>
      <c r="AE272" s="151"/>
      <c r="AF272" s="151"/>
      <c r="AG272" s="151" t="s">
        <v>138</v>
      </c>
      <c r="AH272" s="151">
        <v>0</v>
      </c>
      <c r="AI272" s="151"/>
      <c r="AJ272" s="151"/>
      <c r="AK272" s="151"/>
      <c r="AL272" s="151"/>
      <c r="AM272" s="151"/>
      <c r="AN272" s="151"/>
      <c r="AO272" s="151"/>
      <c r="AP272" s="151"/>
      <c r="AQ272" s="151"/>
      <c r="AR272" s="151"/>
      <c r="AS272" s="151"/>
      <c r="AT272" s="151"/>
      <c r="AU272" s="151"/>
      <c r="AV272" s="151"/>
      <c r="AW272" s="151"/>
      <c r="AX272" s="151"/>
      <c r="AY272" s="151"/>
      <c r="AZ272" s="151"/>
      <c r="BA272" s="151"/>
      <c r="BB272" s="151"/>
      <c r="BC272" s="151"/>
      <c r="BD272" s="151"/>
      <c r="BE272" s="151"/>
      <c r="BF272" s="151"/>
      <c r="BG272" s="151"/>
      <c r="BH272" s="151"/>
    </row>
    <row r="273" spans="1:60" ht="12.75" outlineLevel="1">
      <c r="A273" s="158"/>
      <c r="B273" s="159"/>
      <c r="C273" s="247"/>
      <c r="D273" s="248"/>
      <c r="E273" s="248"/>
      <c r="F273" s="248"/>
      <c r="G273" s="248"/>
      <c r="H273" s="161"/>
      <c r="I273" s="161"/>
      <c r="J273" s="161"/>
      <c r="K273" s="161"/>
      <c r="L273" s="161"/>
      <c r="M273" s="161"/>
      <c r="N273" s="161"/>
      <c r="O273" s="161"/>
      <c r="P273" s="161"/>
      <c r="Q273" s="161"/>
      <c r="R273" s="161"/>
      <c r="S273" s="161"/>
      <c r="T273" s="161"/>
      <c r="U273" s="161"/>
      <c r="V273" s="161"/>
      <c r="W273" s="161"/>
      <c r="X273" s="151"/>
      <c r="Y273" s="151"/>
      <c r="Z273" s="151"/>
      <c r="AA273" s="151"/>
      <c r="AB273" s="151"/>
      <c r="AC273" s="151"/>
      <c r="AD273" s="151"/>
      <c r="AE273" s="151"/>
      <c r="AF273" s="151"/>
      <c r="AG273" s="151" t="s">
        <v>127</v>
      </c>
      <c r="AH273" s="151"/>
      <c r="AI273" s="151"/>
      <c r="AJ273" s="151"/>
      <c r="AK273" s="151"/>
      <c r="AL273" s="151"/>
      <c r="AM273" s="151"/>
      <c r="AN273" s="151"/>
      <c r="AO273" s="151"/>
      <c r="AP273" s="151"/>
      <c r="AQ273" s="151"/>
      <c r="AR273" s="151"/>
      <c r="AS273" s="151"/>
      <c r="AT273" s="151"/>
      <c r="AU273" s="151"/>
      <c r="AV273" s="151"/>
      <c r="AW273" s="151"/>
      <c r="AX273" s="151"/>
      <c r="AY273" s="151"/>
      <c r="AZ273" s="151"/>
      <c r="BA273" s="151"/>
      <c r="BB273" s="151"/>
      <c r="BC273" s="151"/>
      <c r="BD273" s="151"/>
      <c r="BE273" s="151"/>
      <c r="BF273" s="151"/>
      <c r="BG273" s="151"/>
      <c r="BH273" s="151"/>
    </row>
    <row r="274" spans="1:60" ht="12.75" outlineLevel="1">
      <c r="A274" s="176">
        <v>30</v>
      </c>
      <c r="B274" s="177" t="s">
        <v>282</v>
      </c>
      <c r="C274" s="187" t="s">
        <v>283</v>
      </c>
      <c r="D274" s="178" t="s">
        <v>133</v>
      </c>
      <c r="E274" s="179">
        <v>7.960000000000001</v>
      </c>
      <c r="F274" s="180"/>
      <c r="G274" s="181">
        <f>ROUND(E274*F274,2)</f>
        <v>0</v>
      </c>
      <c r="H274" s="180"/>
      <c r="I274" s="181">
        <f>ROUND(E274*H274,2)</f>
        <v>0</v>
      </c>
      <c r="J274" s="180"/>
      <c r="K274" s="181">
        <f>ROUND(E274*J274,2)</f>
        <v>0</v>
      </c>
      <c r="L274" s="181">
        <v>21</v>
      </c>
      <c r="M274" s="181">
        <f>G274*(1+L274/100)</f>
        <v>0</v>
      </c>
      <c r="N274" s="181">
        <v>0</v>
      </c>
      <c r="O274" s="181">
        <f>ROUND(E274*N274,2)</f>
        <v>0</v>
      </c>
      <c r="P274" s="181">
        <v>0</v>
      </c>
      <c r="Q274" s="181">
        <f>ROUND(E274*P274,2)</f>
        <v>0</v>
      </c>
      <c r="R274" s="181" t="s">
        <v>243</v>
      </c>
      <c r="S274" s="181" t="s">
        <v>123</v>
      </c>
      <c r="T274" s="182" t="s">
        <v>123</v>
      </c>
      <c r="U274" s="161">
        <v>0.884</v>
      </c>
      <c r="V274" s="161">
        <f>ROUND(E274*U274,2)</f>
        <v>7.04</v>
      </c>
      <c r="W274" s="161"/>
      <c r="X274" s="151"/>
      <c r="Y274" s="151"/>
      <c r="Z274" s="151"/>
      <c r="AA274" s="151"/>
      <c r="AB274" s="151"/>
      <c r="AC274" s="151"/>
      <c r="AD274" s="151"/>
      <c r="AE274" s="151"/>
      <c r="AF274" s="151"/>
      <c r="AG274" s="151" t="s">
        <v>124</v>
      </c>
      <c r="AH274" s="151"/>
      <c r="AI274" s="151"/>
      <c r="AJ274" s="151"/>
      <c r="AK274" s="151"/>
      <c r="AL274" s="151"/>
      <c r="AM274" s="151"/>
      <c r="AN274" s="151"/>
      <c r="AO274" s="151"/>
      <c r="AP274" s="151"/>
      <c r="AQ274" s="151"/>
      <c r="AR274" s="151"/>
      <c r="AS274" s="151"/>
      <c r="AT274" s="151"/>
      <c r="AU274" s="151"/>
      <c r="AV274" s="151"/>
      <c r="AW274" s="151"/>
      <c r="AX274" s="151"/>
      <c r="AY274" s="151"/>
      <c r="AZ274" s="151"/>
      <c r="BA274" s="151"/>
      <c r="BB274" s="151"/>
      <c r="BC274" s="151"/>
      <c r="BD274" s="151"/>
      <c r="BE274" s="151"/>
      <c r="BF274" s="151"/>
      <c r="BG274" s="151"/>
      <c r="BH274" s="151"/>
    </row>
    <row r="275" spans="1:60" ht="12.75" outlineLevel="1">
      <c r="A275" s="158"/>
      <c r="B275" s="159"/>
      <c r="C275" s="188" t="s">
        <v>281</v>
      </c>
      <c r="D275" s="163"/>
      <c r="E275" s="164">
        <v>7.960000000000001</v>
      </c>
      <c r="F275" s="161"/>
      <c r="G275" s="161"/>
      <c r="H275" s="161"/>
      <c r="I275" s="161"/>
      <c r="J275" s="161"/>
      <c r="K275" s="161"/>
      <c r="L275" s="161"/>
      <c r="M275" s="161"/>
      <c r="N275" s="161"/>
      <c r="O275" s="161"/>
      <c r="P275" s="161"/>
      <c r="Q275" s="161"/>
      <c r="R275" s="161"/>
      <c r="S275" s="161"/>
      <c r="T275" s="161"/>
      <c r="U275" s="161"/>
      <c r="V275" s="161"/>
      <c r="W275" s="161"/>
      <c r="X275" s="151"/>
      <c r="Y275" s="151"/>
      <c r="Z275" s="151"/>
      <c r="AA275" s="151"/>
      <c r="AB275" s="151"/>
      <c r="AC275" s="151"/>
      <c r="AD275" s="151"/>
      <c r="AE275" s="151"/>
      <c r="AF275" s="151"/>
      <c r="AG275" s="151" t="s">
        <v>138</v>
      </c>
      <c r="AH275" s="151">
        <v>0</v>
      </c>
      <c r="AI275" s="151"/>
      <c r="AJ275" s="151"/>
      <c r="AK275" s="151"/>
      <c r="AL275" s="151"/>
      <c r="AM275" s="151"/>
      <c r="AN275" s="151"/>
      <c r="AO275" s="151"/>
      <c r="AP275" s="151"/>
      <c r="AQ275" s="151"/>
      <c r="AR275" s="151"/>
      <c r="AS275" s="151"/>
      <c r="AT275" s="151"/>
      <c r="AU275" s="151"/>
      <c r="AV275" s="151"/>
      <c r="AW275" s="151"/>
      <c r="AX275" s="151"/>
      <c r="AY275" s="151"/>
      <c r="AZ275" s="151"/>
      <c r="BA275" s="151"/>
      <c r="BB275" s="151"/>
      <c r="BC275" s="151"/>
      <c r="BD275" s="151"/>
      <c r="BE275" s="151"/>
      <c r="BF275" s="151"/>
      <c r="BG275" s="151"/>
      <c r="BH275" s="151"/>
    </row>
    <row r="276" spans="1:60" ht="12.75" outlineLevel="1">
      <c r="A276" s="158"/>
      <c r="B276" s="159"/>
      <c r="C276" s="247"/>
      <c r="D276" s="248"/>
      <c r="E276" s="248"/>
      <c r="F276" s="248"/>
      <c r="G276" s="248"/>
      <c r="H276" s="161"/>
      <c r="I276" s="161"/>
      <c r="J276" s="161"/>
      <c r="K276" s="161"/>
      <c r="L276" s="161"/>
      <c r="M276" s="161"/>
      <c r="N276" s="161"/>
      <c r="O276" s="161"/>
      <c r="P276" s="161"/>
      <c r="Q276" s="161"/>
      <c r="R276" s="161"/>
      <c r="S276" s="161"/>
      <c r="T276" s="161"/>
      <c r="U276" s="161"/>
      <c r="V276" s="161"/>
      <c r="W276" s="161"/>
      <c r="X276" s="151"/>
      <c r="Y276" s="151"/>
      <c r="Z276" s="151"/>
      <c r="AA276" s="151"/>
      <c r="AB276" s="151"/>
      <c r="AC276" s="151"/>
      <c r="AD276" s="151"/>
      <c r="AE276" s="151"/>
      <c r="AF276" s="151"/>
      <c r="AG276" s="151" t="s">
        <v>127</v>
      </c>
      <c r="AH276" s="151"/>
      <c r="AI276" s="151"/>
      <c r="AJ276" s="151"/>
      <c r="AK276" s="151"/>
      <c r="AL276" s="151"/>
      <c r="AM276" s="151"/>
      <c r="AN276" s="151"/>
      <c r="AO276" s="151"/>
      <c r="AP276" s="151"/>
      <c r="AQ276" s="151"/>
      <c r="AR276" s="151"/>
      <c r="AS276" s="151"/>
      <c r="AT276" s="151"/>
      <c r="AU276" s="151"/>
      <c r="AV276" s="151"/>
      <c r="AW276" s="151"/>
      <c r="AX276" s="151"/>
      <c r="AY276" s="151"/>
      <c r="AZ276" s="151"/>
      <c r="BA276" s="151"/>
      <c r="BB276" s="151"/>
      <c r="BC276" s="151"/>
      <c r="BD276" s="151"/>
      <c r="BE276" s="151"/>
      <c r="BF276" s="151"/>
      <c r="BG276" s="151"/>
      <c r="BH276" s="151"/>
    </row>
    <row r="277" spans="1:60" ht="12.75" outlineLevel="1">
      <c r="A277" s="176">
        <v>31</v>
      </c>
      <c r="B277" s="177" t="s">
        <v>284</v>
      </c>
      <c r="C277" s="187" t="s">
        <v>285</v>
      </c>
      <c r="D277" s="178" t="s">
        <v>286</v>
      </c>
      <c r="E277" s="179">
        <v>8.358</v>
      </c>
      <c r="F277" s="180"/>
      <c r="G277" s="181">
        <f>ROUND(E277*F277,2)</f>
        <v>0</v>
      </c>
      <c r="H277" s="180"/>
      <c r="I277" s="181">
        <f>ROUND(E277*H277,2)</f>
        <v>0</v>
      </c>
      <c r="J277" s="180"/>
      <c r="K277" s="181">
        <f>ROUND(E277*J277,2)</f>
        <v>0</v>
      </c>
      <c r="L277" s="181">
        <v>21</v>
      </c>
      <c r="M277" s="181">
        <f>G277*(1+L277/100)</f>
        <v>0</v>
      </c>
      <c r="N277" s="181">
        <v>0.001</v>
      </c>
      <c r="O277" s="181">
        <f>ROUND(E277*N277,2)</f>
        <v>0.01</v>
      </c>
      <c r="P277" s="181">
        <v>0</v>
      </c>
      <c r="Q277" s="181">
        <f>ROUND(E277*P277,2)</f>
        <v>0</v>
      </c>
      <c r="R277" s="181" t="s">
        <v>287</v>
      </c>
      <c r="S277" s="181" t="s">
        <v>123</v>
      </c>
      <c r="T277" s="182" t="s">
        <v>123</v>
      </c>
      <c r="U277" s="161">
        <v>0</v>
      </c>
      <c r="V277" s="161">
        <f>ROUND(E277*U277,2)</f>
        <v>0</v>
      </c>
      <c r="W277" s="161"/>
      <c r="X277" s="151"/>
      <c r="Y277" s="151"/>
      <c r="Z277" s="151"/>
      <c r="AA277" s="151"/>
      <c r="AB277" s="151"/>
      <c r="AC277" s="151"/>
      <c r="AD277" s="151"/>
      <c r="AE277" s="151"/>
      <c r="AF277" s="151"/>
      <c r="AG277" s="151" t="s">
        <v>288</v>
      </c>
      <c r="AH277" s="151"/>
      <c r="AI277" s="151"/>
      <c r="AJ277" s="151"/>
      <c r="AK277" s="151"/>
      <c r="AL277" s="151"/>
      <c r="AM277" s="151"/>
      <c r="AN277" s="151"/>
      <c r="AO277" s="151"/>
      <c r="AP277" s="151"/>
      <c r="AQ277" s="151"/>
      <c r="AR277" s="151"/>
      <c r="AS277" s="151"/>
      <c r="AT277" s="151"/>
      <c r="AU277" s="151"/>
      <c r="AV277" s="151"/>
      <c r="AW277" s="151"/>
      <c r="AX277" s="151"/>
      <c r="AY277" s="151"/>
      <c r="AZ277" s="151"/>
      <c r="BA277" s="151"/>
      <c r="BB277" s="151"/>
      <c r="BC277" s="151"/>
      <c r="BD277" s="151"/>
      <c r="BE277" s="151"/>
      <c r="BF277" s="151"/>
      <c r="BG277" s="151"/>
      <c r="BH277" s="151"/>
    </row>
    <row r="278" spans="1:60" ht="12.75" outlineLevel="1">
      <c r="A278" s="158"/>
      <c r="B278" s="159"/>
      <c r="C278" s="188" t="s">
        <v>289</v>
      </c>
      <c r="D278" s="163"/>
      <c r="E278" s="164">
        <v>7.960000000000001</v>
      </c>
      <c r="F278" s="161"/>
      <c r="G278" s="161"/>
      <c r="H278" s="161"/>
      <c r="I278" s="161"/>
      <c r="J278" s="161"/>
      <c r="K278" s="161"/>
      <c r="L278" s="161"/>
      <c r="M278" s="161"/>
      <c r="N278" s="161"/>
      <c r="O278" s="161"/>
      <c r="P278" s="161"/>
      <c r="Q278" s="161"/>
      <c r="R278" s="161"/>
      <c r="S278" s="161"/>
      <c r="T278" s="161"/>
      <c r="U278" s="161"/>
      <c r="V278" s="161"/>
      <c r="W278" s="161"/>
      <c r="X278" s="151"/>
      <c r="Y278" s="151"/>
      <c r="Z278" s="151"/>
      <c r="AA278" s="151"/>
      <c r="AB278" s="151"/>
      <c r="AC278" s="151"/>
      <c r="AD278" s="151"/>
      <c r="AE278" s="151"/>
      <c r="AF278" s="151"/>
      <c r="AG278" s="151" t="s">
        <v>138</v>
      </c>
      <c r="AH278" s="151">
        <v>0</v>
      </c>
      <c r="AI278" s="151"/>
      <c r="AJ278" s="151"/>
      <c r="AK278" s="151"/>
      <c r="AL278" s="151"/>
      <c r="AM278" s="151"/>
      <c r="AN278" s="151"/>
      <c r="AO278" s="151"/>
      <c r="AP278" s="151"/>
      <c r="AQ278" s="151"/>
      <c r="AR278" s="151"/>
      <c r="AS278" s="151"/>
      <c r="AT278" s="151"/>
      <c r="AU278" s="151"/>
      <c r="AV278" s="151"/>
      <c r="AW278" s="151"/>
      <c r="AX278" s="151"/>
      <c r="AY278" s="151"/>
      <c r="AZ278" s="151"/>
      <c r="BA278" s="151"/>
      <c r="BB278" s="151"/>
      <c r="BC278" s="151"/>
      <c r="BD278" s="151"/>
      <c r="BE278" s="151"/>
      <c r="BF278" s="151"/>
      <c r="BG278" s="151"/>
      <c r="BH278" s="151"/>
    </row>
    <row r="279" spans="1:60" ht="12.75" outlineLevel="1">
      <c r="A279" s="158"/>
      <c r="B279" s="159"/>
      <c r="C279" s="188" t="s">
        <v>290</v>
      </c>
      <c r="D279" s="163"/>
      <c r="E279" s="164">
        <v>0.398</v>
      </c>
      <c r="F279" s="161"/>
      <c r="G279" s="161"/>
      <c r="H279" s="161"/>
      <c r="I279" s="161"/>
      <c r="J279" s="161"/>
      <c r="K279" s="161"/>
      <c r="L279" s="161"/>
      <c r="M279" s="161"/>
      <c r="N279" s="161"/>
      <c r="O279" s="161"/>
      <c r="P279" s="161"/>
      <c r="Q279" s="161"/>
      <c r="R279" s="161"/>
      <c r="S279" s="161"/>
      <c r="T279" s="161"/>
      <c r="U279" s="161"/>
      <c r="V279" s="161"/>
      <c r="W279" s="161"/>
      <c r="X279" s="151"/>
      <c r="Y279" s="151"/>
      <c r="Z279" s="151"/>
      <c r="AA279" s="151"/>
      <c r="AB279" s="151"/>
      <c r="AC279" s="151"/>
      <c r="AD279" s="151"/>
      <c r="AE279" s="151"/>
      <c r="AF279" s="151"/>
      <c r="AG279" s="151" t="s">
        <v>138</v>
      </c>
      <c r="AH279" s="151">
        <v>0</v>
      </c>
      <c r="AI279" s="151"/>
      <c r="AJ279" s="151"/>
      <c r="AK279" s="151"/>
      <c r="AL279" s="151"/>
      <c r="AM279" s="151"/>
      <c r="AN279" s="151"/>
      <c r="AO279" s="151"/>
      <c r="AP279" s="151"/>
      <c r="AQ279" s="151"/>
      <c r="AR279" s="151"/>
      <c r="AS279" s="151"/>
      <c r="AT279" s="151"/>
      <c r="AU279" s="151"/>
      <c r="AV279" s="151"/>
      <c r="AW279" s="151"/>
      <c r="AX279" s="151"/>
      <c r="AY279" s="151"/>
      <c r="AZ279" s="151"/>
      <c r="BA279" s="151"/>
      <c r="BB279" s="151"/>
      <c r="BC279" s="151"/>
      <c r="BD279" s="151"/>
      <c r="BE279" s="151"/>
      <c r="BF279" s="151"/>
      <c r="BG279" s="151"/>
      <c r="BH279" s="151"/>
    </row>
    <row r="280" spans="1:60" ht="12.75" outlineLevel="1">
      <c r="A280" s="158"/>
      <c r="B280" s="159"/>
      <c r="C280" s="247"/>
      <c r="D280" s="248"/>
      <c r="E280" s="248"/>
      <c r="F280" s="248"/>
      <c r="G280" s="248"/>
      <c r="H280" s="161"/>
      <c r="I280" s="161"/>
      <c r="J280" s="161"/>
      <c r="K280" s="161"/>
      <c r="L280" s="161"/>
      <c r="M280" s="161"/>
      <c r="N280" s="161"/>
      <c r="O280" s="161"/>
      <c r="P280" s="161"/>
      <c r="Q280" s="161"/>
      <c r="R280" s="161"/>
      <c r="S280" s="161"/>
      <c r="T280" s="161"/>
      <c r="U280" s="161"/>
      <c r="V280" s="161"/>
      <c r="W280" s="161"/>
      <c r="X280" s="151"/>
      <c r="Y280" s="151"/>
      <c r="Z280" s="151"/>
      <c r="AA280" s="151"/>
      <c r="AB280" s="151"/>
      <c r="AC280" s="151"/>
      <c r="AD280" s="151"/>
      <c r="AE280" s="151"/>
      <c r="AF280" s="151"/>
      <c r="AG280" s="151" t="s">
        <v>127</v>
      </c>
      <c r="AH280" s="151"/>
      <c r="AI280" s="151"/>
      <c r="AJ280" s="151"/>
      <c r="AK280" s="151"/>
      <c r="AL280" s="151"/>
      <c r="AM280" s="151"/>
      <c r="AN280" s="151"/>
      <c r="AO280" s="151"/>
      <c r="AP280" s="151"/>
      <c r="AQ280" s="151"/>
      <c r="AR280" s="151"/>
      <c r="AS280" s="151"/>
      <c r="AT280" s="151"/>
      <c r="AU280" s="151"/>
      <c r="AV280" s="151"/>
      <c r="AW280" s="151"/>
      <c r="AX280" s="151"/>
      <c r="AY280" s="151"/>
      <c r="AZ280" s="151"/>
      <c r="BA280" s="151"/>
      <c r="BB280" s="151"/>
      <c r="BC280" s="151"/>
      <c r="BD280" s="151"/>
      <c r="BE280" s="151"/>
      <c r="BF280" s="151"/>
      <c r="BG280" s="151"/>
      <c r="BH280" s="151"/>
    </row>
    <row r="281" spans="1:60" ht="12.75" outlineLevel="1">
      <c r="A281" s="176">
        <v>32</v>
      </c>
      <c r="B281" s="177" t="s">
        <v>291</v>
      </c>
      <c r="C281" s="187" t="s">
        <v>292</v>
      </c>
      <c r="D281" s="178" t="s">
        <v>133</v>
      </c>
      <c r="E281" s="179">
        <v>7.960000000000001</v>
      </c>
      <c r="F281" s="180"/>
      <c r="G281" s="181">
        <f>ROUND(E281*F281,2)</f>
        <v>0</v>
      </c>
      <c r="H281" s="180"/>
      <c r="I281" s="181">
        <f>ROUND(E281*H281,2)</f>
        <v>0</v>
      </c>
      <c r="J281" s="180"/>
      <c r="K281" s="181">
        <f>ROUND(E281*J281,2)</f>
        <v>0</v>
      </c>
      <c r="L281" s="181">
        <v>21</v>
      </c>
      <c r="M281" s="181">
        <f>G281*(1+L281/100)</f>
        <v>0</v>
      </c>
      <c r="N281" s="181">
        <v>0</v>
      </c>
      <c r="O281" s="181">
        <f>ROUND(E281*N281,2)</f>
        <v>0</v>
      </c>
      <c r="P281" s="181">
        <v>0</v>
      </c>
      <c r="Q281" s="181">
        <f>ROUND(E281*P281,2)</f>
        <v>0</v>
      </c>
      <c r="R281" s="181" t="s">
        <v>287</v>
      </c>
      <c r="S281" s="181" t="s">
        <v>123</v>
      </c>
      <c r="T281" s="182" t="s">
        <v>123</v>
      </c>
      <c r="U281" s="161">
        <v>0</v>
      </c>
      <c r="V281" s="161">
        <f>ROUND(E281*U281,2)</f>
        <v>0</v>
      </c>
      <c r="W281" s="161"/>
      <c r="X281" s="151"/>
      <c r="Y281" s="151"/>
      <c r="Z281" s="151"/>
      <c r="AA281" s="151"/>
      <c r="AB281" s="151"/>
      <c r="AC281" s="151"/>
      <c r="AD281" s="151"/>
      <c r="AE281" s="151"/>
      <c r="AF281" s="151"/>
      <c r="AG281" s="151" t="s">
        <v>288</v>
      </c>
      <c r="AH281" s="151"/>
      <c r="AI281" s="151"/>
      <c r="AJ281" s="151"/>
      <c r="AK281" s="151"/>
      <c r="AL281" s="151"/>
      <c r="AM281" s="151"/>
      <c r="AN281" s="151"/>
      <c r="AO281" s="151"/>
      <c r="AP281" s="151"/>
      <c r="AQ281" s="151"/>
      <c r="AR281" s="151"/>
      <c r="AS281" s="151"/>
      <c r="AT281" s="151"/>
      <c r="AU281" s="151"/>
      <c r="AV281" s="151"/>
      <c r="AW281" s="151"/>
      <c r="AX281" s="151"/>
      <c r="AY281" s="151"/>
      <c r="AZ281" s="151"/>
      <c r="BA281" s="151"/>
      <c r="BB281" s="151"/>
      <c r="BC281" s="151"/>
      <c r="BD281" s="151"/>
      <c r="BE281" s="151"/>
      <c r="BF281" s="151"/>
      <c r="BG281" s="151"/>
      <c r="BH281" s="151"/>
    </row>
    <row r="282" spans="1:60" ht="12.75" outlineLevel="1">
      <c r="A282" s="158"/>
      <c r="B282" s="159"/>
      <c r="C282" s="188" t="s">
        <v>281</v>
      </c>
      <c r="D282" s="163"/>
      <c r="E282" s="164">
        <v>7.960000000000001</v>
      </c>
      <c r="F282" s="161"/>
      <c r="G282" s="161"/>
      <c r="H282" s="161"/>
      <c r="I282" s="161"/>
      <c r="J282" s="161"/>
      <c r="K282" s="161"/>
      <c r="L282" s="161"/>
      <c r="M282" s="161"/>
      <c r="N282" s="161"/>
      <c r="O282" s="161"/>
      <c r="P282" s="161"/>
      <c r="Q282" s="161"/>
      <c r="R282" s="161"/>
      <c r="S282" s="161"/>
      <c r="T282" s="161"/>
      <c r="U282" s="161"/>
      <c r="V282" s="161"/>
      <c r="W282" s="161"/>
      <c r="X282" s="151"/>
      <c r="Y282" s="151"/>
      <c r="Z282" s="151"/>
      <c r="AA282" s="151"/>
      <c r="AB282" s="151"/>
      <c r="AC282" s="151"/>
      <c r="AD282" s="151"/>
      <c r="AE282" s="151"/>
      <c r="AF282" s="151"/>
      <c r="AG282" s="151" t="s">
        <v>138</v>
      </c>
      <c r="AH282" s="151">
        <v>0</v>
      </c>
      <c r="AI282" s="151"/>
      <c r="AJ282" s="151"/>
      <c r="AK282" s="151"/>
      <c r="AL282" s="151"/>
      <c r="AM282" s="151"/>
      <c r="AN282" s="151"/>
      <c r="AO282" s="151"/>
      <c r="AP282" s="151"/>
      <c r="AQ282" s="151"/>
      <c r="AR282" s="151"/>
      <c r="AS282" s="151"/>
      <c r="AT282" s="151"/>
      <c r="AU282" s="151"/>
      <c r="AV282" s="151"/>
      <c r="AW282" s="151"/>
      <c r="AX282" s="151"/>
      <c r="AY282" s="151"/>
      <c r="AZ282" s="151"/>
      <c r="BA282" s="151"/>
      <c r="BB282" s="151"/>
      <c r="BC282" s="151"/>
      <c r="BD282" s="151"/>
      <c r="BE282" s="151"/>
      <c r="BF282" s="151"/>
      <c r="BG282" s="151"/>
      <c r="BH282" s="151"/>
    </row>
    <row r="283" spans="1:60" ht="12.75" outlineLevel="1">
      <c r="A283" s="158"/>
      <c r="B283" s="159"/>
      <c r="C283" s="247"/>
      <c r="D283" s="248"/>
      <c r="E283" s="248"/>
      <c r="F283" s="248"/>
      <c r="G283" s="248"/>
      <c r="H283" s="161"/>
      <c r="I283" s="161"/>
      <c r="J283" s="161"/>
      <c r="K283" s="161"/>
      <c r="L283" s="161"/>
      <c r="M283" s="161"/>
      <c r="N283" s="161"/>
      <c r="O283" s="161"/>
      <c r="P283" s="161"/>
      <c r="Q283" s="161"/>
      <c r="R283" s="161"/>
      <c r="S283" s="161"/>
      <c r="T283" s="161"/>
      <c r="U283" s="161"/>
      <c r="V283" s="161"/>
      <c r="W283" s="161"/>
      <c r="X283" s="151"/>
      <c r="Y283" s="151"/>
      <c r="Z283" s="151"/>
      <c r="AA283" s="151"/>
      <c r="AB283" s="151"/>
      <c r="AC283" s="151"/>
      <c r="AD283" s="151"/>
      <c r="AE283" s="151"/>
      <c r="AF283" s="151"/>
      <c r="AG283" s="151" t="s">
        <v>127</v>
      </c>
      <c r="AH283" s="151"/>
      <c r="AI283" s="151"/>
      <c r="AJ283" s="151"/>
      <c r="AK283" s="151"/>
      <c r="AL283" s="151"/>
      <c r="AM283" s="151"/>
      <c r="AN283" s="151"/>
      <c r="AO283" s="151"/>
      <c r="AP283" s="151"/>
      <c r="AQ283" s="151"/>
      <c r="AR283" s="151"/>
      <c r="AS283" s="151"/>
      <c r="AT283" s="151"/>
      <c r="AU283" s="151"/>
      <c r="AV283" s="151"/>
      <c r="AW283" s="151"/>
      <c r="AX283" s="151"/>
      <c r="AY283" s="151"/>
      <c r="AZ283" s="151"/>
      <c r="BA283" s="151"/>
      <c r="BB283" s="151"/>
      <c r="BC283" s="151"/>
      <c r="BD283" s="151"/>
      <c r="BE283" s="151"/>
      <c r="BF283" s="151"/>
      <c r="BG283" s="151"/>
      <c r="BH283" s="151"/>
    </row>
    <row r="284" spans="1:33" ht="12.75">
      <c r="A284" s="170" t="s">
        <v>117</v>
      </c>
      <c r="B284" s="171" t="s">
        <v>68</v>
      </c>
      <c r="C284" s="186" t="s">
        <v>69</v>
      </c>
      <c r="D284" s="172"/>
      <c r="E284" s="173"/>
      <c r="F284" s="174"/>
      <c r="G284" s="174">
        <f>SUMIF(AG285:AG313,"&lt;&gt;NOR",G285:G313)</f>
        <v>0</v>
      </c>
      <c r="H284" s="174"/>
      <c r="I284" s="174">
        <f>SUM(I285:I313)</f>
        <v>0</v>
      </c>
      <c r="J284" s="174"/>
      <c r="K284" s="174">
        <f>SUM(K285:K313)</f>
        <v>0</v>
      </c>
      <c r="L284" s="174"/>
      <c r="M284" s="174">
        <f>SUM(M285:M313)</f>
        <v>0</v>
      </c>
      <c r="N284" s="174"/>
      <c r="O284" s="174">
        <f>SUM(O285:O313)</f>
        <v>32.29</v>
      </c>
      <c r="P284" s="174"/>
      <c r="Q284" s="174">
        <f>SUM(Q285:Q313)</f>
        <v>0</v>
      </c>
      <c r="R284" s="174"/>
      <c r="S284" s="174"/>
      <c r="T284" s="175"/>
      <c r="U284" s="169"/>
      <c r="V284" s="169">
        <f>SUM(V285:V313)</f>
        <v>34.309999999999995</v>
      </c>
      <c r="W284" s="169"/>
      <c r="AG284" t="s">
        <v>118</v>
      </c>
    </row>
    <row r="285" spans="1:60" ht="12.75" outlineLevel="1">
      <c r="A285" s="176">
        <v>33</v>
      </c>
      <c r="B285" s="177" t="s">
        <v>293</v>
      </c>
      <c r="C285" s="187" t="s">
        <v>294</v>
      </c>
      <c r="D285" s="178" t="s">
        <v>133</v>
      </c>
      <c r="E285" s="179">
        <v>12.46761</v>
      </c>
      <c r="F285" s="180"/>
      <c r="G285" s="181">
        <f>ROUND(E285*F285,2)</f>
        <v>0</v>
      </c>
      <c r="H285" s="180"/>
      <c r="I285" s="181">
        <f>ROUND(E285*H285,2)</f>
        <v>0</v>
      </c>
      <c r="J285" s="180"/>
      <c r="K285" s="181">
        <f>ROUND(E285*J285,2)</f>
        <v>0</v>
      </c>
      <c r="L285" s="181">
        <v>21</v>
      </c>
      <c r="M285" s="181">
        <f>G285*(1+L285/100)</f>
        <v>0</v>
      </c>
      <c r="N285" s="181">
        <v>2.5250000000000004</v>
      </c>
      <c r="O285" s="181">
        <f>ROUND(E285*N285,2)</f>
        <v>31.48</v>
      </c>
      <c r="P285" s="181">
        <v>0</v>
      </c>
      <c r="Q285" s="181">
        <f>ROUND(E285*P285,2)</f>
        <v>0</v>
      </c>
      <c r="R285" s="181" t="s">
        <v>295</v>
      </c>
      <c r="S285" s="181" t="s">
        <v>123</v>
      </c>
      <c r="T285" s="182" t="s">
        <v>123</v>
      </c>
      <c r="U285" s="161">
        <v>0.47700000000000004</v>
      </c>
      <c r="V285" s="161">
        <f>ROUND(E285*U285,2)</f>
        <v>5.95</v>
      </c>
      <c r="W285" s="161"/>
      <c r="X285" s="151"/>
      <c r="Y285" s="151"/>
      <c r="Z285" s="151"/>
      <c r="AA285" s="151"/>
      <c r="AB285" s="151"/>
      <c r="AC285" s="151"/>
      <c r="AD285" s="151"/>
      <c r="AE285" s="151"/>
      <c r="AF285" s="151"/>
      <c r="AG285" s="151" t="s">
        <v>154</v>
      </c>
      <c r="AH285" s="151"/>
      <c r="AI285" s="151"/>
      <c r="AJ285" s="151"/>
      <c r="AK285" s="151"/>
      <c r="AL285" s="151"/>
      <c r="AM285" s="151"/>
      <c r="AN285" s="151"/>
      <c r="AO285" s="151"/>
      <c r="AP285" s="151"/>
      <c r="AQ285" s="151"/>
      <c r="AR285" s="151"/>
      <c r="AS285" s="151"/>
      <c r="AT285" s="151"/>
      <c r="AU285" s="151"/>
      <c r="AV285" s="151"/>
      <c r="AW285" s="151"/>
      <c r="AX285" s="151"/>
      <c r="AY285" s="151"/>
      <c r="AZ285" s="151"/>
      <c r="BA285" s="151"/>
      <c r="BB285" s="151"/>
      <c r="BC285" s="151"/>
      <c r="BD285" s="151"/>
      <c r="BE285" s="151"/>
      <c r="BF285" s="151"/>
      <c r="BG285" s="151"/>
      <c r="BH285" s="151"/>
    </row>
    <row r="286" spans="1:60" ht="12.75" outlineLevel="1">
      <c r="A286" s="158"/>
      <c r="B286" s="159"/>
      <c r="C286" s="249" t="s">
        <v>296</v>
      </c>
      <c r="D286" s="250"/>
      <c r="E286" s="250"/>
      <c r="F286" s="250"/>
      <c r="G286" s="250"/>
      <c r="H286" s="161"/>
      <c r="I286" s="161"/>
      <c r="J286" s="161"/>
      <c r="K286" s="161"/>
      <c r="L286" s="161"/>
      <c r="M286" s="161"/>
      <c r="N286" s="161"/>
      <c r="O286" s="161"/>
      <c r="P286" s="161"/>
      <c r="Q286" s="161"/>
      <c r="R286" s="161"/>
      <c r="S286" s="161"/>
      <c r="T286" s="161"/>
      <c r="U286" s="161"/>
      <c r="V286" s="161"/>
      <c r="W286" s="161"/>
      <c r="X286" s="151"/>
      <c r="Y286" s="151"/>
      <c r="Z286" s="151"/>
      <c r="AA286" s="151"/>
      <c r="AB286" s="151"/>
      <c r="AC286" s="151"/>
      <c r="AD286" s="151"/>
      <c r="AE286" s="151"/>
      <c r="AF286" s="151"/>
      <c r="AG286" s="151" t="s">
        <v>136</v>
      </c>
      <c r="AH286" s="151"/>
      <c r="AI286" s="151"/>
      <c r="AJ286" s="151"/>
      <c r="AK286" s="151"/>
      <c r="AL286" s="151"/>
      <c r="AM286" s="151"/>
      <c r="AN286" s="151"/>
      <c r="AO286" s="151"/>
      <c r="AP286" s="151"/>
      <c r="AQ286" s="151"/>
      <c r="AR286" s="151"/>
      <c r="AS286" s="151"/>
      <c r="AT286" s="151"/>
      <c r="AU286" s="151"/>
      <c r="AV286" s="151"/>
      <c r="AW286" s="151"/>
      <c r="AX286" s="151"/>
      <c r="AY286" s="151"/>
      <c r="AZ286" s="151"/>
      <c r="BA286" s="151"/>
      <c r="BB286" s="151"/>
      <c r="BC286" s="151"/>
      <c r="BD286" s="151"/>
      <c r="BE286" s="151"/>
      <c r="BF286" s="151"/>
      <c r="BG286" s="151"/>
      <c r="BH286" s="151"/>
    </row>
    <row r="287" spans="1:60" ht="12.75" outlineLevel="1">
      <c r="A287" s="158"/>
      <c r="B287" s="159"/>
      <c r="C287" s="251" t="s">
        <v>297</v>
      </c>
      <c r="D287" s="252"/>
      <c r="E287" s="252"/>
      <c r="F287" s="252"/>
      <c r="G287" s="252"/>
      <c r="H287" s="161"/>
      <c r="I287" s="161"/>
      <c r="J287" s="161"/>
      <c r="K287" s="161"/>
      <c r="L287" s="161"/>
      <c r="M287" s="161"/>
      <c r="N287" s="161"/>
      <c r="O287" s="161"/>
      <c r="P287" s="161"/>
      <c r="Q287" s="161"/>
      <c r="R287" s="161"/>
      <c r="S287" s="161"/>
      <c r="T287" s="161"/>
      <c r="U287" s="161"/>
      <c r="V287" s="161"/>
      <c r="W287" s="161"/>
      <c r="X287" s="151"/>
      <c r="Y287" s="151"/>
      <c r="Z287" s="151"/>
      <c r="AA287" s="151"/>
      <c r="AB287" s="151"/>
      <c r="AC287" s="151"/>
      <c r="AD287" s="151"/>
      <c r="AE287" s="151"/>
      <c r="AF287" s="151"/>
      <c r="AG287" s="151" t="s">
        <v>136</v>
      </c>
      <c r="AH287" s="151"/>
      <c r="AI287" s="151"/>
      <c r="AJ287" s="151"/>
      <c r="AK287" s="151"/>
      <c r="AL287" s="151"/>
      <c r="AM287" s="151"/>
      <c r="AN287" s="151"/>
      <c r="AO287" s="151"/>
      <c r="AP287" s="151"/>
      <c r="AQ287" s="151"/>
      <c r="AR287" s="151"/>
      <c r="AS287" s="151"/>
      <c r="AT287" s="151"/>
      <c r="AU287" s="151"/>
      <c r="AV287" s="151"/>
      <c r="AW287" s="151"/>
      <c r="AX287" s="151"/>
      <c r="AY287" s="151"/>
      <c r="AZ287" s="151"/>
      <c r="BA287" s="151"/>
      <c r="BB287" s="151"/>
      <c r="BC287" s="151"/>
      <c r="BD287" s="151"/>
      <c r="BE287" s="151"/>
      <c r="BF287" s="151"/>
      <c r="BG287" s="151"/>
      <c r="BH287" s="151"/>
    </row>
    <row r="288" spans="1:60" ht="12.75" outlineLevel="1">
      <c r="A288" s="158"/>
      <c r="B288" s="159"/>
      <c r="C288" s="188" t="s">
        <v>158</v>
      </c>
      <c r="D288" s="163"/>
      <c r="E288" s="164">
        <v>6.156000000000001</v>
      </c>
      <c r="F288" s="161"/>
      <c r="G288" s="161"/>
      <c r="H288" s="161"/>
      <c r="I288" s="161"/>
      <c r="J288" s="161"/>
      <c r="K288" s="161"/>
      <c r="L288" s="161"/>
      <c r="M288" s="161"/>
      <c r="N288" s="161"/>
      <c r="O288" s="161"/>
      <c r="P288" s="161"/>
      <c r="Q288" s="161"/>
      <c r="R288" s="161"/>
      <c r="S288" s="161"/>
      <c r="T288" s="161"/>
      <c r="U288" s="161"/>
      <c r="V288" s="161"/>
      <c r="W288" s="161"/>
      <c r="X288" s="151"/>
      <c r="Y288" s="151"/>
      <c r="Z288" s="151"/>
      <c r="AA288" s="151"/>
      <c r="AB288" s="151"/>
      <c r="AC288" s="151"/>
      <c r="AD288" s="151"/>
      <c r="AE288" s="151"/>
      <c r="AF288" s="151"/>
      <c r="AG288" s="151" t="s">
        <v>138</v>
      </c>
      <c r="AH288" s="151">
        <v>0</v>
      </c>
      <c r="AI288" s="151"/>
      <c r="AJ288" s="151"/>
      <c r="AK288" s="151"/>
      <c r="AL288" s="151"/>
      <c r="AM288" s="151"/>
      <c r="AN288" s="151"/>
      <c r="AO288" s="151"/>
      <c r="AP288" s="151"/>
      <c r="AQ288" s="151"/>
      <c r="AR288" s="151"/>
      <c r="AS288" s="151"/>
      <c r="AT288" s="151"/>
      <c r="AU288" s="151"/>
      <c r="AV288" s="151"/>
      <c r="AW288" s="151"/>
      <c r="AX288" s="151"/>
      <c r="AY288" s="151"/>
      <c r="AZ288" s="151"/>
      <c r="BA288" s="151"/>
      <c r="BB288" s="151"/>
      <c r="BC288" s="151"/>
      <c r="BD288" s="151"/>
      <c r="BE288" s="151"/>
      <c r="BF288" s="151"/>
      <c r="BG288" s="151"/>
      <c r="BH288" s="151"/>
    </row>
    <row r="289" spans="1:60" ht="12.75" outlineLevel="1">
      <c r="A289" s="158"/>
      <c r="B289" s="159"/>
      <c r="C289" s="188" t="s">
        <v>159</v>
      </c>
      <c r="D289" s="163"/>
      <c r="E289" s="164">
        <v>2.85</v>
      </c>
      <c r="F289" s="161"/>
      <c r="G289" s="161"/>
      <c r="H289" s="161"/>
      <c r="I289" s="161"/>
      <c r="J289" s="161"/>
      <c r="K289" s="161"/>
      <c r="L289" s="161"/>
      <c r="M289" s="161"/>
      <c r="N289" s="161"/>
      <c r="O289" s="161"/>
      <c r="P289" s="161"/>
      <c r="Q289" s="161"/>
      <c r="R289" s="161"/>
      <c r="S289" s="161"/>
      <c r="T289" s="161"/>
      <c r="U289" s="161"/>
      <c r="V289" s="161"/>
      <c r="W289" s="161"/>
      <c r="X289" s="151"/>
      <c r="Y289" s="151"/>
      <c r="Z289" s="151"/>
      <c r="AA289" s="151"/>
      <c r="AB289" s="151"/>
      <c r="AC289" s="151"/>
      <c r="AD289" s="151"/>
      <c r="AE289" s="151"/>
      <c r="AF289" s="151"/>
      <c r="AG289" s="151" t="s">
        <v>138</v>
      </c>
      <c r="AH289" s="151">
        <v>0</v>
      </c>
      <c r="AI289" s="151"/>
      <c r="AJ289" s="151"/>
      <c r="AK289" s="151"/>
      <c r="AL289" s="151"/>
      <c r="AM289" s="151"/>
      <c r="AN289" s="151"/>
      <c r="AO289" s="151"/>
      <c r="AP289" s="151"/>
      <c r="AQ289" s="151"/>
      <c r="AR289" s="151"/>
      <c r="AS289" s="151"/>
      <c r="AT289" s="151"/>
      <c r="AU289" s="151"/>
      <c r="AV289" s="151"/>
      <c r="AW289" s="151"/>
      <c r="AX289" s="151"/>
      <c r="AY289" s="151"/>
      <c r="AZ289" s="151"/>
      <c r="BA289" s="151"/>
      <c r="BB289" s="151"/>
      <c r="BC289" s="151"/>
      <c r="BD289" s="151"/>
      <c r="BE289" s="151"/>
      <c r="BF289" s="151"/>
      <c r="BG289" s="151"/>
      <c r="BH289" s="151"/>
    </row>
    <row r="290" spans="1:60" ht="12.75" outlineLevel="1">
      <c r="A290" s="158"/>
      <c r="B290" s="159"/>
      <c r="C290" s="188" t="s">
        <v>160</v>
      </c>
      <c r="D290" s="163"/>
      <c r="E290" s="164">
        <v>2.1375</v>
      </c>
      <c r="F290" s="161"/>
      <c r="G290" s="161"/>
      <c r="H290" s="161"/>
      <c r="I290" s="161"/>
      <c r="J290" s="161"/>
      <c r="K290" s="161"/>
      <c r="L290" s="161"/>
      <c r="M290" s="161"/>
      <c r="N290" s="161"/>
      <c r="O290" s="161"/>
      <c r="P290" s="161"/>
      <c r="Q290" s="161"/>
      <c r="R290" s="161"/>
      <c r="S290" s="161"/>
      <c r="T290" s="161"/>
      <c r="U290" s="161"/>
      <c r="V290" s="161"/>
      <c r="W290" s="161"/>
      <c r="X290" s="151"/>
      <c r="Y290" s="151"/>
      <c r="Z290" s="151"/>
      <c r="AA290" s="151"/>
      <c r="AB290" s="151"/>
      <c r="AC290" s="151"/>
      <c r="AD290" s="151"/>
      <c r="AE290" s="151"/>
      <c r="AF290" s="151"/>
      <c r="AG290" s="151" t="s">
        <v>138</v>
      </c>
      <c r="AH290" s="151">
        <v>0</v>
      </c>
      <c r="AI290" s="151"/>
      <c r="AJ290" s="151"/>
      <c r="AK290" s="151"/>
      <c r="AL290" s="151"/>
      <c r="AM290" s="151"/>
      <c r="AN290" s="151"/>
      <c r="AO290" s="151"/>
      <c r="AP290" s="151"/>
      <c r="AQ290" s="151"/>
      <c r="AR290" s="151"/>
      <c r="AS290" s="151"/>
      <c r="AT290" s="151"/>
      <c r="AU290" s="151"/>
      <c r="AV290" s="151"/>
      <c r="AW290" s="151"/>
      <c r="AX290" s="151"/>
      <c r="AY290" s="151"/>
      <c r="AZ290" s="151"/>
      <c r="BA290" s="151"/>
      <c r="BB290" s="151"/>
      <c r="BC290" s="151"/>
      <c r="BD290" s="151"/>
      <c r="BE290" s="151"/>
      <c r="BF290" s="151"/>
      <c r="BG290" s="151"/>
      <c r="BH290" s="151"/>
    </row>
    <row r="291" spans="1:60" ht="12.75" outlineLevel="1">
      <c r="A291" s="158"/>
      <c r="B291" s="159"/>
      <c r="C291" s="188" t="s">
        <v>161</v>
      </c>
      <c r="D291" s="163"/>
      <c r="E291" s="164">
        <v>0.5985</v>
      </c>
      <c r="F291" s="161"/>
      <c r="G291" s="161"/>
      <c r="H291" s="161"/>
      <c r="I291" s="161"/>
      <c r="J291" s="161"/>
      <c r="K291" s="161"/>
      <c r="L291" s="161"/>
      <c r="M291" s="161"/>
      <c r="N291" s="161"/>
      <c r="O291" s="161"/>
      <c r="P291" s="161"/>
      <c r="Q291" s="161"/>
      <c r="R291" s="161"/>
      <c r="S291" s="161"/>
      <c r="T291" s="161"/>
      <c r="U291" s="161"/>
      <c r="V291" s="161"/>
      <c r="W291" s="161"/>
      <c r="X291" s="151"/>
      <c r="Y291" s="151"/>
      <c r="Z291" s="151"/>
      <c r="AA291" s="151"/>
      <c r="AB291" s="151"/>
      <c r="AC291" s="151"/>
      <c r="AD291" s="151"/>
      <c r="AE291" s="151"/>
      <c r="AF291" s="151"/>
      <c r="AG291" s="151" t="s">
        <v>138</v>
      </c>
      <c r="AH291" s="151">
        <v>0</v>
      </c>
      <c r="AI291" s="151"/>
      <c r="AJ291" s="151"/>
      <c r="AK291" s="151"/>
      <c r="AL291" s="151"/>
      <c r="AM291" s="151"/>
      <c r="AN291" s="151"/>
      <c r="AO291" s="151"/>
      <c r="AP291" s="151"/>
      <c r="AQ291" s="151"/>
      <c r="AR291" s="151"/>
      <c r="AS291" s="151"/>
      <c r="AT291" s="151"/>
      <c r="AU291" s="151"/>
      <c r="AV291" s="151"/>
      <c r="AW291" s="151"/>
      <c r="AX291" s="151"/>
      <c r="AY291" s="151"/>
      <c r="AZ291" s="151"/>
      <c r="BA291" s="151"/>
      <c r="BB291" s="151"/>
      <c r="BC291" s="151"/>
      <c r="BD291" s="151"/>
      <c r="BE291" s="151"/>
      <c r="BF291" s="151"/>
      <c r="BG291" s="151"/>
      <c r="BH291" s="151"/>
    </row>
    <row r="292" spans="1:60" ht="12.75" outlineLevel="1">
      <c r="A292" s="158"/>
      <c r="B292" s="159"/>
      <c r="C292" s="188" t="s">
        <v>162</v>
      </c>
      <c r="D292" s="163"/>
      <c r="E292" s="164">
        <v>0.30400000000000005</v>
      </c>
      <c r="F292" s="161"/>
      <c r="G292" s="161"/>
      <c r="H292" s="161"/>
      <c r="I292" s="161"/>
      <c r="J292" s="161"/>
      <c r="K292" s="161"/>
      <c r="L292" s="161"/>
      <c r="M292" s="161"/>
      <c r="N292" s="161"/>
      <c r="O292" s="161"/>
      <c r="P292" s="161"/>
      <c r="Q292" s="161"/>
      <c r="R292" s="161"/>
      <c r="S292" s="161"/>
      <c r="T292" s="161"/>
      <c r="U292" s="161"/>
      <c r="V292" s="161"/>
      <c r="W292" s="161"/>
      <c r="X292" s="151"/>
      <c r="Y292" s="151"/>
      <c r="Z292" s="151"/>
      <c r="AA292" s="151"/>
      <c r="AB292" s="151"/>
      <c r="AC292" s="151"/>
      <c r="AD292" s="151"/>
      <c r="AE292" s="151"/>
      <c r="AF292" s="151"/>
      <c r="AG292" s="151" t="s">
        <v>138</v>
      </c>
      <c r="AH292" s="151">
        <v>0</v>
      </c>
      <c r="AI292" s="151"/>
      <c r="AJ292" s="151"/>
      <c r="AK292" s="151"/>
      <c r="AL292" s="151"/>
      <c r="AM292" s="151"/>
      <c r="AN292" s="151"/>
      <c r="AO292" s="151"/>
      <c r="AP292" s="151"/>
      <c r="AQ292" s="151"/>
      <c r="AR292" s="151"/>
      <c r="AS292" s="151"/>
      <c r="AT292" s="151"/>
      <c r="AU292" s="151"/>
      <c r="AV292" s="151"/>
      <c r="AW292" s="151"/>
      <c r="AX292" s="151"/>
      <c r="AY292" s="151"/>
      <c r="AZ292" s="151"/>
      <c r="BA292" s="151"/>
      <c r="BB292" s="151"/>
      <c r="BC292" s="151"/>
      <c r="BD292" s="151"/>
      <c r="BE292" s="151"/>
      <c r="BF292" s="151"/>
      <c r="BG292" s="151"/>
      <c r="BH292" s="151"/>
    </row>
    <row r="293" spans="1:60" ht="12.75" outlineLevel="1">
      <c r="A293" s="158"/>
      <c r="B293" s="159"/>
      <c r="C293" s="191" t="s">
        <v>266</v>
      </c>
      <c r="D293" s="167"/>
      <c r="E293" s="168">
        <v>12.046000000000001</v>
      </c>
      <c r="F293" s="161"/>
      <c r="G293" s="161"/>
      <c r="H293" s="161"/>
      <c r="I293" s="161"/>
      <c r="J293" s="161"/>
      <c r="K293" s="161"/>
      <c r="L293" s="161"/>
      <c r="M293" s="161"/>
      <c r="N293" s="161"/>
      <c r="O293" s="161"/>
      <c r="P293" s="161"/>
      <c r="Q293" s="161"/>
      <c r="R293" s="161"/>
      <c r="S293" s="161"/>
      <c r="T293" s="161"/>
      <c r="U293" s="161"/>
      <c r="V293" s="161"/>
      <c r="W293" s="161"/>
      <c r="X293" s="151"/>
      <c r="Y293" s="151"/>
      <c r="Z293" s="151"/>
      <c r="AA293" s="151"/>
      <c r="AB293" s="151"/>
      <c r="AC293" s="151"/>
      <c r="AD293" s="151"/>
      <c r="AE293" s="151"/>
      <c r="AF293" s="151"/>
      <c r="AG293" s="151" t="s">
        <v>138</v>
      </c>
      <c r="AH293" s="151">
        <v>1</v>
      </c>
      <c r="AI293" s="151"/>
      <c r="AJ293" s="151"/>
      <c r="AK293" s="151"/>
      <c r="AL293" s="151"/>
      <c r="AM293" s="151"/>
      <c r="AN293" s="151"/>
      <c r="AO293" s="151"/>
      <c r="AP293" s="151"/>
      <c r="AQ293" s="151"/>
      <c r="AR293" s="151"/>
      <c r="AS293" s="151"/>
      <c r="AT293" s="151"/>
      <c r="AU293" s="151"/>
      <c r="AV293" s="151"/>
      <c r="AW293" s="151"/>
      <c r="AX293" s="151"/>
      <c r="AY293" s="151"/>
      <c r="AZ293" s="151"/>
      <c r="BA293" s="151"/>
      <c r="BB293" s="151"/>
      <c r="BC293" s="151"/>
      <c r="BD293" s="151"/>
      <c r="BE293" s="151"/>
      <c r="BF293" s="151"/>
      <c r="BG293" s="151"/>
      <c r="BH293" s="151"/>
    </row>
    <row r="294" spans="1:60" ht="12.75" outlineLevel="1">
      <c r="A294" s="158"/>
      <c r="B294" s="159"/>
      <c r="C294" s="188" t="s">
        <v>298</v>
      </c>
      <c r="D294" s="163"/>
      <c r="E294" s="164">
        <v>0.42161000000000004</v>
      </c>
      <c r="F294" s="161"/>
      <c r="G294" s="161"/>
      <c r="H294" s="161"/>
      <c r="I294" s="161"/>
      <c r="J294" s="161"/>
      <c r="K294" s="161"/>
      <c r="L294" s="161"/>
      <c r="M294" s="161"/>
      <c r="N294" s="161"/>
      <c r="O294" s="161"/>
      <c r="P294" s="161"/>
      <c r="Q294" s="161"/>
      <c r="R294" s="161"/>
      <c r="S294" s="161"/>
      <c r="T294" s="161"/>
      <c r="U294" s="161"/>
      <c r="V294" s="161"/>
      <c r="W294" s="161"/>
      <c r="X294" s="151"/>
      <c r="Y294" s="151"/>
      <c r="Z294" s="151"/>
      <c r="AA294" s="151"/>
      <c r="AB294" s="151"/>
      <c r="AC294" s="151"/>
      <c r="AD294" s="151"/>
      <c r="AE294" s="151"/>
      <c r="AF294" s="151"/>
      <c r="AG294" s="151" t="s">
        <v>138</v>
      </c>
      <c r="AH294" s="151">
        <v>0</v>
      </c>
      <c r="AI294" s="151"/>
      <c r="AJ294" s="151"/>
      <c r="AK294" s="151"/>
      <c r="AL294" s="151"/>
      <c r="AM294" s="151"/>
      <c r="AN294" s="151"/>
      <c r="AO294" s="151"/>
      <c r="AP294" s="151"/>
      <c r="AQ294" s="151"/>
      <c r="AR294" s="151"/>
      <c r="AS294" s="151"/>
      <c r="AT294" s="151"/>
      <c r="AU294" s="151"/>
      <c r="AV294" s="151"/>
      <c r="AW294" s="151"/>
      <c r="AX294" s="151"/>
      <c r="AY294" s="151"/>
      <c r="AZ294" s="151"/>
      <c r="BA294" s="151"/>
      <c r="BB294" s="151"/>
      <c r="BC294" s="151"/>
      <c r="BD294" s="151"/>
      <c r="BE294" s="151"/>
      <c r="BF294" s="151"/>
      <c r="BG294" s="151"/>
      <c r="BH294" s="151"/>
    </row>
    <row r="295" spans="1:60" ht="12.75" outlineLevel="1">
      <c r="A295" s="158"/>
      <c r="B295" s="159"/>
      <c r="C295" s="247"/>
      <c r="D295" s="248"/>
      <c r="E295" s="248"/>
      <c r="F295" s="248"/>
      <c r="G295" s="248"/>
      <c r="H295" s="161"/>
      <c r="I295" s="161"/>
      <c r="J295" s="161"/>
      <c r="K295" s="161"/>
      <c r="L295" s="161"/>
      <c r="M295" s="161"/>
      <c r="N295" s="161"/>
      <c r="O295" s="161"/>
      <c r="P295" s="161"/>
      <c r="Q295" s="161"/>
      <c r="R295" s="161"/>
      <c r="S295" s="161"/>
      <c r="T295" s="161"/>
      <c r="U295" s="161"/>
      <c r="V295" s="161"/>
      <c r="W295" s="161"/>
      <c r="X295" s="151"/>
      <c r="Y295" s="151"/>
      <c r="Z295" s="151"/>
      <c r="AA295" s="151"/>
      <c r="AB295" s="151"/>
      <c r="AC295" s="151"/>
      <c r="AD295" s="151"/>
      <c r="AE295" s="151"/>
      <c r="AF295" s="151"/>
      <c r="AG295" s="151" t="s">
        <v>127</v>
      </c>
      <c r="AH295" s="151"/>
      <c r="AI295" s="151"/>
      <c r="AJ295" s="151"/>
      <c r="AK295" s="151"/>
      <c r="AL295" s="151"/>
      <c r="AM295" s="151"/>
      <c r="AN295" s="151"/>
      <c r="AO295" s="151"/>
      <c r="AP295" s="151"/>
      <c r="AQ295" s="151"/>
      <c r="AR295" s="151"/>
      <c r="AS295" s="151"/>
      <c r="AT295" s="151"/>
      <c r="AU295" s="151"/>
      <c r="AV295" s="151"/>
      <c r="AW295" s="151"/>
      <c r="AX295" s="151"/>
      <c r="AY295" s="151"/>
      <c r="AZ295" s="151"/>
      <c r="BA295" s="151"/>
      <c r="BB295" s="151"/>
      <c r="BC295" s="151"/>
      <c r="BD295" s="151"/>
      <c r="BE295" s="151"/>
      <c r="BF295" s="151"/>
      <c r="BG295" s="151"/>
      <c r="BH295" s="151"/>
    </row>
    <row r="296" spans="1:60" ht="12.75" outlineLevel="1">
      <c r="A296" s="176">
        <v>34</v>
      </c>
      <c r="B296" s="177" t="s">
        <v>299</v>
      </c>
      <c r="C296" s="187" t="s">
        <v>300</v>
      </c>
      <c r="D296" s="178" t="s">
        <v>232</v>
      </c>
      <c r="E296" s="179">
        <v>20.700000000000003</v>
      </c>
      <c r="F296" s="180"/>
      <c r="G296" s="181">
        <f>ROUND(E296*F296,2)</f>
        <v>0</v>
      </c>
      <c r="H296" s="180"/>
      <c r="I296" s="181">
        <f>ROUND(E296*H296,2)</f>
        <v>0</v>
      </c>
      <c r="J296" s="180"/>
      <c r="K296" s="181">
        <f>ROUND(E296*J296,2)</f>
        <v>0</v>
      </c>
      <c r="L296" s="181">
        <v>21</v>
      </c>
      <c r="M296" s="181">
        <f>G296*(1+L296/100)</f>
        <v>0</v>
      </c>
      <c r="N296" s="181">
        <v>0.039200000000000006</v>
      </c>
      <c r="O296" s="181">
        <f>ROUND(E296*N296,2)</f>
        <v>0.81</v>
      </c>
      <c r="P296" s="181">
        <v>0</v>
      </c>
      <c r="Q296" s="181">
        <f>ROUND(E296*P296,2)</f>
        <v>0</v>
      </c>
      <c r="R296" s="181" t="s">
        <v>295</v>
      </c>
      <c r="S296" s="181" t="s">
        <v>123</v>
      </c>
      <c r="T296" s="182" t="s">
        <v>123</v>
      </c>
      <c r="U296" s="161">
        <v>1.05</v>
      </c>
      <c r="V296" s="161">
        <f>ROUND(E296*U296,2)</f>
        <v>21.74</v>
      </c>
      <c r="W296" s="161"/>
      <c r="X296" s="151"/>
      <c r="Y296" s="151"/>
      <c r="Z296" s="151"/>
      <c r="AA296" s="151"/>
      <c r="AB296" s="151"/>
      <c r="AC296" s="151"/>
      <c r="AD296" s="151"/>
      <c r="AE296" s="151"/>
      <c r="AF296" s="151"/>
      <c r="AG296" s="151" t="s">
        <v>124</v>
      </c>
      <c r="AH296" s="151"/>
      <c r="AI296" s="151"/>
      <c r="AJ296" s="151"/>
      <c r="AK296" s="151"/>
      <c r="AL296" s="151"/>
      <c r="AM296" s="151"/>
      <c r="AN296" s="151"/>
      <c r="AO296" s="151"/>
      <c r="AP296" s="151"/>
      <c r="AQ296" s="151"/>
      <c r="AR296" s="151"/>
      <c r="AS296" s="151"/>
      <c r="AT296" s="151"/>
      <c r="AU296" s="151"/>
      <c r="AV296" s="151"/>
      <c r="AW296" s="151"/>
      <c r="AX296" s="151"/>
      <c r="AY296" s="151"/>
      <c r="AZ296" s="151"/>
      <c r="BA296" s="151"/>
      <c r="BB296" s="151"/>
      <c r="BC296" s="151"/>
      <c r="BD296" s="151"/>
      <c r="BE296" s="151"/>
      <c r="BF296" s="151"/>
      <c r="BG296" s="151"/>
      <c r="BH296" s="151"/>
    </row>
    <row r="297" spans="1:60" ht="22.5" outlineLevel="1">
      <c r="A297" s="158"/>
      <c r="B297" s="159"/>
      <c r="C297" s="255" t="s">
        <v>301</v>
      </c>
      <c r="D297" s="256"/>
      <c r="E297" s="256"/>
      <c r="F297" s="256"/>
      <c r="G297" s="256"/>
      <c r="H297" s="161"/>
      <c r="I297" s="161"/>
      <c r="J297" s="161"/>
      <c r="K297" s="161"/>
      <c r="L297" s="161"/>
      <c r="M297" s="161"/>
      <c r="N297" s="161"/>
      <c r="O297" s="161"/>
      <c r="P297" s="161"/>
      <c r="Q297" s="161"/>
      <c r="R297" s="161"/>
      <c r="S297" s="161"/>
      <c r="T297" s="161"/>
      <c r="U297" s="161"/>
      <c r="V297" s="161"/>
      <c r="W297" s="161"/>
      <c r="X297" s="151"/>
      <c r="Y297" s="151"/>
      <c r="Z297" s="151"/>
      <c r="AA297" s="151"/>
      <c r="AB297" s="151"/>
      <c r="AC297" s="151"/>
      <c r="AD297" s="151"/>
      <c r="AE297" s="151"/>
      <c r="AF297" s="151"/>
      <c r="AG297" s="151" t="s">
        <v>126</v>
      </c>
      <c r="AH297" s="151"/>
      <c r="AI297" s="151"/>
      <c r="AJ297" s="151"/>
      <c r="AK297" s="151"/>
      <c r="AL297" s="151"/>
      <c r="AM297" s="151"/>
      <c r="AN297" s="151"/>
      <c r="AO297" s="151"/>
      <c r="AP297" s="151"/>
      <c r="AQ297" s="151"/>
      <c r="AR297" s="151"/>
      <c r="AS297" s="151"/>
      <c r="AT297" s="151"/>
      <c r="AU297" s="151"/>
      <c r="AV297" s="151"/>
      <c r="AW297" s="151"/>
      <c r="AX297" s="151"/>
      <c r="AY297" s="151"/>
      <c r="AZ297" s="151"/>
      <c r="BA297" s="183" t="str">
        <f>C297</f>
        <v>bednění svislé nebo šikmé (odkloněné), půdorysně přímé nebo zalomené, stěn základových patek ve volných nebo zapažených jámách, rýhách, šachtách, včetně případných vzpěr,</v>
      </c>
      <c r="BB297" s="151"/>
      <c r="BC297" s="151"/>
      <c r="BD297" s="151"/>
      <c r="BE297" s="151"/>
      <c r="BF297" s="151"/>
      <c r="BG297" s="151"/>
      <c r="BH297" s="151"/>
    </row>
    <row r="298" spans="1:60" ht="12.75" outlineLevel="1">
      <c r="A298" s="158"/>
      <c r="B298" s="159"/>
      <c r="C298" s="251" t="s">
        <v>302</v>
      </c>
      <c r="D298" s="252"/>
      <c r="E298" s="252"/>
      <c r="F298" s="252"/>
      <c r="G298" s="252"/>
      <c r="H298" s="161"/>
      <c r="I298" s="161"/>
      <c r="J298" s="161"/>
      <c r="K298" s="161"/>
      <c r="L298" s="161"/>
      <c r="M298" s="161"/>
      <c r="N298" s="161"/>
      <c r="O298" s="161"/>
      <c r="P298" s="161"/>
      <c r="Q298" s="161"/>
      <c r="R298" s="161"/>
      <c r="S298" s="161"/>
      <c r="T298" s="161"/>
      <c r="U298" s="161"/>
      <c r="V298" s="161"/>
      <c r="W298" s="161"/>
      <c r="X298" s="151"/>
      <c r="Y298" s="151"/>
      <c r="Z298" s="151"/>
      <c r="AA298" s="151"/>
      <c r="AB298" s="151"/>
      <c r="AC298" s="151"/>
      <c r="AD298" s="151"/>
      <c r="AE298" s="151"/>
      <c r="AF298" s="151"/>
      <c r="AG298" s="151" t="s">
        <v>136</v>
      </c>
      <c r="AH298" s="151"/>
      <c r="AI298" s="151"/>
      <c r="AJ298" s="151"/>
      <c r="AK298" s="151"/>
      <c r="AL298" s="151"/>
      <c r="AM298" s="151"/>
      <c r="AN298" s="151"/>
      <c r="AO298" s="151"/>
      <c r="AP298" s="151"/>
      <c r="AQ298" s="151"/>
      <c r="AR298" s="151"/>
      <c r="AS298" s="151"/>
      <c r="AT298" s="151"/>
      <c r="AU298" s="151"/>
      <c r="AV298" s="151"/>
      <c r="AW298" s="151"/>
      <c r="AX298" s="151"/>
      <c r="AY298" s="151"/>
      <c r="AZ298" s="151"/>
      <c r="BA298" s="151"/>
      <c r="BB298" s="151"/>
      <c r="BC298" s="151"/>
      <c r="BD298" s="151"/>
      <c r="BE298" s="151"/>
      <c r="BF298" s="151"/>
      <c r="BG298" s="151"/>
      <c r="BH298" s="151"/>
    </row>
    <row r="299" spans="1:60" ht="12.75" outlineLevel="1">
      <c r="A299" s="158"/>
      <c r="B299" s="159"/>
      <c r="C299" s="188" t="s">
        <v>303</v>
      </c>
      <c r="D299" s="163"/>
      <c r="E299" s="164">
        <v>10.8</v>
      </c>
      <c r="F299" s="161"/>
      <c r="G299" s="161"/>
      <c r="H299" s="161"/>
      <c r="I299" s="161"/>
      <c r="J299" s="161"/>
      <c r="K299" s="161"/>
      <c r="L299" s="161"/>
      <c r="M299" s="161"/>
      <c r="N299" s="161"/>
      <c r="O299" s="161"/>
      <c r="P299" s="161"/>
      <c r="Q299" s="161"/>
      <c r="R299" s="161"/>
      <c r="S299" s="161"/>
      <c r="T299" s="161"/>
      <c r="U299" s="161"/>
      <c r="V299" s="161"/>
      <c r="W299" s="161"/>
      <c r="X299" s="151"/>
      <c r="Y299" s="151"/>
      <c r="Z299" s="151"/>
      <c r="AA299" s="151"/>
      <c r="AB299" s="151"/>
      <c r="AC299" s="151"/>
      <c r="AD299" s="151"/>
      <c r="AE299" s="151"/>
      <c r="AF299" s="151"/>
      <c r="AG299" s="151" t="s">
        <v>138</v>
      </c>
      <c r="AH299" s="151">
        <v>0</v>
      </c>
      <c r="AI299" s="151"/>
      <c r="AJ299" s="151"/>
      <c r="AK299" s="151"/>
      <c r="AL299" s="151"/>
      <c r="AM299" s="151"/>
      <c r="AN299" s="151"/>
      <c r="AO299" s="151"/>
      <c r="AP299" s="151"/>
      <c r="AQ299" s="151"/>
      <c r="AR299" s="151"/>
      <c r="AS299" s="151"/>
      <c r="AT299" s="151"/>
      <c r="AU299" s="151"/>
      <c r="AV299" s="151"/>
      <c r="AW299" s="151"/>
      <c r="AX299" s="151"/>
      <c r="AY299" s="151"/>
      <c r="AZ299" s="151"/>
      <c r="BA299" s="151"/>
      <c r="BB299" s="151"/>
      <c r="BC299" s="151"/>
      <c r="BD299" s="151"/>
      <c r="BE299" s="151"/>
      <c r="BF299" s="151"/>
      <c r="BG299" s="151"/>
      <c r="BH299" s="151"/>
    </row>
    <row r="300" spans="1:60" ht="12.75" outlineLevel="1">
      <c r="A300" s="158"/>
      <c r="B300" s="159"/>
      <c r="C300" s="188" t="s">
        <v>304</v>
      </c>
      <c r="D300" s="163"/>
      <c r="E300" s="164">
        <v>4</v>
      </c>
      <c r="F300" s="161"/>
      <c r="G300" s="161"/>
      <c r="H300" s="161"/>
      <c r="I300" s="161"/>
      <c r="J300" s="161"/>
      <c r="K300" s="161"/>
      <c r="L300" s="161"/>
      <c r="M300" s="161"/>
      <c r="N300" s="161"/>
      <c r="O300" s="161"/>
      <c r="P300" s="161"/>
      <c r="Q300" s="161"/>
      <c r="R300" s="161"/>
      <c r="S300" s="161"/>
      <c r="T300" s="161"/>
      <c r="U300" s="161"/>
      <c r="V300" s="161"/>
      <c r="W300" s="161"/>
      <c r="X300" s="151"/>
      <c r="Y300" s="151"/>
      <c r="Z300" s="151"/>
      <c r="AA300" s="151"/>
      <c r="AB300" s="151"/>
      <c r="AC300" s="151"/>
      <c r="AD300" s="151"/>
      <c r="AE300" s="151"/>
      <c r="AF300" s="151"/>
      <c r="AG300" s="151" t="s">
        <v>138</v>
      </c>
      <c r="AH300" s="151">
        <v>0</v>
      </c>
      <c r="AI300" s="151"/>
      <c r="AJ300" s="151"/>
      <c r="AK300" s="151"/>
      <c r="AL300" s="151"/>
      <c r="AM300" s="151"/>
      <c r="AN300" s="151"/>
      <c r="AO300" s="151"/>
      <c r="AP300" s="151"/>
      <c r="AQ300" s="151"/>
      <c r="AR300" s="151"/>
      <c r="AS300" s="151"/>
      <c r="AT300" s="151"/>
      <c r="AU300" s="151"/>
      <c r="AV300" s="151"/>
      <c r="AW300" s="151"/>
      <c r="AX300" s="151"/>
      <c r="AY300" s="151"/>
      <c r="AZ300" s="151"/>
      <c r="BA300" s="151"/>
      <c r="BB300" s="151"/>
      <c r="BC300" s="151"/>
      <c r="BD300" s="151"/>
      <c r="BE300" s="151"/>
      <c r="BF300" s="151"/>
      <c r="BG300" s="151"/>
      <c r="BH300" s="151"/>
    </row>
    <row r="301" spans="1:60" ht="12.75" outlineLevel="1">
      <c r="A301" s="158"/>
      <c r="B301" s="159"/>
      <c r="C301" s="188" t="s">
        <v>305</v>
      </c>
      <c r="D301" s="163"/>
      <c r="E301" s="164">
        <v>3</v>
      </c>
      <c r="F301" s="161"/>
      <c r="G301" s="161"/>
      <c r="H301" s="161"/>
      <c r="I301" s="161"/>
      <c r="J301" s="161"/>
      <c r="K301" s="161"/>
      <c r="L301" s="161"/>
      <c r="M301" s="161"/>
      <c r="N301" s="161"/>
      <c r="O301" s="161"/>
      <c r="P301" s="161"/>
      <c r="Q301" s="161"/>
      <c r="R301" s="161"/>
      <c r="S301" s="161"/>
      <c r="T301" s="161"/>
      <c r="U301" s="161"/>
      <c r="V301" s="161"/>
      <c r="W301" s="161"/>
      <c r="X301" s="151"/>
      <c r="Y301" s="151"/>
      <c r="Z301" s="151"/>
      <c r="AA301" s="151"/>
      <c r="AB301" s="151"/>
      <c r="AC301" s="151"/>
      <c r="AD301" s="151"/>
      <c r="AE301" s="151"/>
      <c r="AF301" s="151"/>
      <c r="AG301" s="151" t="s">
        <v>138</v>
      </c>
      <c r="AH301" s="151">
        <v>0</v>
      </c>
      <c r="AI301" s="151"/>
      <c r="AJ301" s="151"/>
      <c r="AK301" s="151"/>
      <c r="AL301" s="151"/>
      <c r="AM301" s="151"/>
      <c r="AN301" s="151"/>
      <c r="AO301" s="151"/>
      <c r="AP301" s="151"/>
      <c r="AQ301" s="151"/>
      <c r="AR301" s="151"/>
      <c r="AS301" s="151"/>
      <c r="AT301" s="151"/>
      <c r="AU301" s="151"/>
      <c r="AV301" s="151"/>
      <c r="AW301" s="151"/>
      <c r="AX301" s="151"/>
      <c r="AY301" s="151"/>
      <c r="AZ301" s="151"/>
      <c r="BA301" s="151"/>
      <c r="BB301" s="151"/>
      <c r="BC301" s="151"/>
      <c r="BD301" s="151"/>
      <c r="BE301" s="151"/>
      <c r="BF301" s="151"/>
      <c r="BG301" s="151"/>
      <c r="BH301" s="151"/>
    </row>
    <row r="302" spans="1:60" ht="12.75" outlineLevel="1">
      <c r="A302" s="158"/>
      <c r="B302" s="159"/>
      <c r="C302" s="188" t="s">
        <v>306</v>
      </c>
      <c r="D302" s="163"/>
      <c r="E302" s="164">
        <v>2.1</v>
      </c>
      <c r="F302" s="161"/>
      <c r="G302" s="161"/>
      <c r="H302" s="161"/>
      <c r="I302" s="161"/>
      <c r="J302" s="161"/>
      <c r="K302" s="161"/>
      <c r="L302" s="161"/>
      <c r="M302" s="161"/>
      <c r="N302" s="161"/>
      <c r="O302" s="161"/>
      <c r="P302" s="161"/>
      <c r="Q302" s="161"/>
      <c r="R302" s="161"/>
      <c r="S302" s="161"/>
      <c r="T302" s="161"/>
      <c r="U302" s="161"/>
      <c r="V302" s="161"/>
      <c r="W302" s="161"/>
      <c r="X302" s="151"/>
      <c r="Y302" s="151"/>
      <c r="Z302" s="151"/>
      <c r="AA302" s="151"/>
      <c r="AB302" s="151"/>
      <c r="AC302" s="151"/>
      <c r="AD302" s="151"/>
      <c r="AE302" s="151"/>
      <c r="AF302" s="151"/>
      <c r="AG302" s="151" t="s">
        <v>138</v>
      </c>
      <c r="AH302" s="151">
        <v>0</v>
      </c>
      <c r="AI302" s="151"/>
      <c r="AJ302" s="151"/>
      <c r="AK302" s="151"/>
      <c r="AL302" s="151"/>
      <c r="AM302" s="151"/>
      <c r="AN302" s="151"/>
      <c r="AO302" s="151"/>
      <c r="AP302" s="151"/>
      <c r="AQ302" s="151"/>
      <c r="AR302" s="151"/>
      <c r="AS302" s="151"/>
      <c r="AT302" s="151"/>
      <c r="AU302" s="151"/>
      <c r="AV302" s="151"/>
      <c r="AW302" s="151"/>
      <c r="AX302" s="151"/>
      <c r="AY302" s="151"/>
      <c r="AZ302" s="151"/>
      <c r="BA302" s="151"/>
      <c r="BB302" s="151"/>
      <c r="BC302" s="151"/>
      <c r="BD302" s="151"/>
      <c r="BE302" s="151"/>
      <c r="BF302" s="151"/>
      <c r="BG302" s="151"/>
      <c r="BH302" s="151"/>
    </row>
    <row r="303" spans="1:60" ht="12.75" outlineLevel="1">
      <c r="A303" s="158"/>
      <c r="B303" s="159"/>
      <c r="C303" s="188" t="s">
        <v>307</v>
      </c>
      <c r="D303" s="163"/>
      <c r="E303" s="164">
        <v>0.8</v>
      </c>
      <c r="F303" s="161"/>
      <c r="G303" s="161"/>
      <c r="H303" s="161"/>
      <c r="I303" s="161"/>
      <c r="J303" s="161"/>
      <c r="K303" s="161"/>
      <c r="L303" s="161"/>
      <c r="M303" s="161"/>
      <c r="N303" s="161"/>
      <c r="O303" s="161"/>
      <c r="P303" s="161"/>
      <c r="Q303" s="161"/>
      <c r="R303" s="161"/>
      <c r="S303" s="161"/>
      <c r="T303" s="161"/>
      <c r="U303" s="161"/>
      <c r="V303" s="161"/>
      <c r="W303" s="161"/>
      <c r="X303" s="151"/>
      <c r="Y303" s="151"/>
      <c r="Z303" s="151"/>
      <c r="AA303" s="151"/>
      <c r="AB303" s="151"/>
      <c r="AC303" s="151"/>
      <c r="AD303" s="151"/>
      <c r="AE303" s="151"/>
      <c r="AF303" s="151"/>
      <c r="AG303" s="151" t="s">
        <v>138</v>
      </c>
      <c r="AH303" s="151">
        <v>0</v>
      </c>
      <c r="AI303" s="151"/>
      <c r="AJ303" s="151"/>
      <c r="AK303" s="151"/>
      <c r="AL303" s="151"/>
      <c r="AM303" s="151"/>
      <c r="AN303" s="151"/>
      <c r="AO303" s="151"/>
      <c r="AP303" s="151"/>
      <c r="AQ303" s="151"/>
      <c r="AR303" s="151"/>
      <c r="AS303" s="151"/>
      <c r="AT303" s="151"/>
      <c r="AU303" s="151"/>
      <c r="AV303" s="151"/>
      <c r="AW303" s="151"/>
      <c r="AX303" s="151"/>
      <c r="AY303" s="151"/>
      <c r="AZ303" s="151"/>
      <c r="BA303" s="151"/>
      <c r="BB303" s="151"/>
      <c r="BC303" s="151"/>
      <c r="BD303" s="151"/>
      <c r="BE303" s="151"/>
      <c r="BF303" s="151"/>
      <c r="BG303" s="151"/>
      <c r="BH303" s="151"/>
    </row>
    <row r="304" spans="1:60" ht="12.75" outlineLevel="1">
      <c r="A304" s="158"/>
      <c r="B304" s="159"/>
      <c r="C304" s="247"/>
      <c r="D304" s="248"/>
      <c r="E304" s="248"/>
      <c r="F304" s="248"/>
      <c r="G304" s="248"/>
      <c r="H304" s="161"/>
      <c r="I304" s="161"/>
      <c r="J304" s="161"/>
      <c r="K304" s="161"/>
      <c r="L304" s="161"/>
      <c r="M304" s="161"/>
      <c r="N304" s="161"/>
      <c r="O304" s="161"/>
      <c r="P304" s="161"/>
      <c r="Q304" s="161"/>
      <c r="R304" s="161"/>
      <c r="S304" s="161"/>
      <c r="T304" s="161"/>
      <c r="U304" s="161"/>
      <c r="V304" s="161"/>
      <c r="W304" s="161"/>
      <c r="X304" s="151"/>
      <c r="Y304" s="151"/>
      <c r="Z304" s="151"/>
      <c r="AA304" s="151"/>
      <c r="AB304" s="151"/>
      <c r="AC304" s="151"/>
      <c r="AD304" s="151"/>
      <c r="AE304" s="151"/>
      <c r="AF304" s="151"/>
      <c r="AG304" s="151" t="s">
        <v>127</v>
      </c>
      <c r="AH304" s="151"/>
      <c r="AI304" s="151"/>
      <c r="AJ304" s="151"/>
      <c r="AK304" s="151"/>
      <c r="AL304" s="151"/>
      <c r="AM304" s="151"/>
      <c r="AN304" s="151"/>
      <c r="AO304" s="151"/>
      <c r="AP304" s="151"/>
      <c r="AQ304" s="151"/>
      <c r="AR304" s="151"/>
      <c r="AS304" s="151"/>
      <c r="AT304" s="151"/>
      <c r="AU304" s="151"/>
      <c r="AV304" s="151"/>
      <c r="AW304" s="151"/>
      <c r="AX304" s="151"/>
      <c r="AY304" s="151"/>
      <c r="AZ304" s="151"/>
      <c r="BA304" s="151"/>
      <c r="BB304" s="151"/>
      <c r="BC304" s="151"/>
      <c r="BD304" s="151"/>
      <c r="BE304" s="151"/>
      <c r="BF304" s="151"/>
      <c r="BG304" s="151"/>
      <c r="BH304" s="151"/>
    </row>
    <row r="305" spans="1:60" ht="12.75" outlineLevel="1">
      <c r="A305" s="176">
        <v>35</v>
      </c>
      <c r="B305" s="177" t="s">
        <v>308</v>
      </c>
      <c r="C305" s="187" t="s">
        <v>309</v>
      </c>
      <c r="D305" s="178" t="s">
        <v>232</v>
      </c>
      <c r="E305" s="179">
        <v>20.700000000000003</v>
      </c>
      <c r="F305" s="180"/>
      <c r="G305" s="181">
        <f>ROUND(E305*F305,2)</f>
        <v>0</v>
      </c>
      <c r="H305" s="180"/>
      <c r="I305" s="181">
        <f>ROUND(E305*H305,2)</f>
        <v>0</v>
      </c>
      <c r="J305" s="180"/>
      <c r="K305" s="181">
        <f>ROUND(E305*J305,2)</f>
        <v>0</v>
      </c>
      <c r="L305" s="181">
        <v>21</v>
      </c>
      <c r="M305" s="181">
        <f>G305*(1+L305/100)</f>
        <v>0</v>
      </c>
      <c r="N305" s="181">
        <v>0</v>
      </c>
      <c r="O305" s="181">
        <f>ROUND(E305*N305,2)</f>
        <v>0</v>
      </c>
      <c r="P305" s="181">
        <v>0</v>
      </c>
      <c r="Q305" s="181">
        <f>ROUND(E305*P305,2)</f>
        <v>0</v>
      </c>
      <c r="R305" s="181" t="s">
        <v>295</v>
      </c>
      <c r="S305" s="181" t="s">
        <v>123</v>
      </c>
      <c r="T305" s="182" t="s">
        <v>123</v>
      </c>
      <c r="U305" s="161">
        <v>0.32</v>
      </c>
      <c r="V305" s="161">
        <f>ROUND(E305*U305,2)</f>
        <v>6.62</v>
      </c>
      <c r="W305" s="161"/>
      <c r="X305" s="151"/>
      <c r="Y305" s="151"/>
      <c r="Z305" s="151"/>
      <c r="AA305" s="151"/>
      <c r="AB305" s="151"/>
      <c r="AC305" s="151"/>
      <c r="AD305" s="151"/>
      <c r="AE305" s="151"/>
      <c r="AF305" s="151"/>
      <c r="AG305" s="151" t="s">
        <v>124</v>
      </c>
      <c r="AH305" s="151"/>
      <c r="AI305" s="151"/>
      <c r="AJ305" s="151"/>
      <c r="AK305" s="151"/>
      <c r="AL305" s="151"/>
      <c r="AM305" s="151"/>
      <c r="AN305" s="151"/>
      <c r="AO305" s="151"/>
      <c r="AP305" s="151"/>
      <c r="AQ305" s="151"/>
      <c r="AR305" s="151"/>
      <c r="AS305" s="151"/>
      <c r="AT305" s="151"/>
      <c r="AU305" s="151"/>
      <c r="AV305" s="151"/>
      <c r="AW305" s="151"/>
      <c r="AX305" s="151"/>
      <c r="AY305" s="151"/>
      <c r="AZ305" s="151"/>
      <c r="BA305" s="151"/>
      <c r="BB305" s="151"/>
      <c r="BC305" s="151"/>
      <c r="BD305" s="151"/>
      <c r="BE305" s="151"/>
      <c r="BF305" s="151"/>
      <c r="BG305" s="151"/>
      <c r="BH305" s="151"/>
    </row>
    <row r="306" spans="1:60" ht="22.5" outlineLevel="1">
      <c r="A306" s="158"/>
      <c r="B306" s="159"/>
      <c r="C306" s="255" t="s">
        <v>301</v>
      </c>
      <c r="D306" s="256"/>
      <c r="E306" s="256"/>
      <c r="F306" s="256"/>
      <c r="G306" s="256"/>
      <c r="H306" s="161"/>
      <c r="I306" s="161"/>
      <c r="J306" s="161"/>
      <c r="K306" s="161"/>
      <c r="L306" s="161"/>
      <c r="M306" s="161"/>
      <c r="N306" s="161"/>
      <c r="O306" s="161"/>
      <c r="P306" s="161"/>
      <c r="Q306" s="161"/>
      <c r="R306" s="161"/>
      <c r="S306" s="161"/>
      <c r="T306" s="161"/>
      <c r="U306" s="161"/>
      <c r="V306" s="161"/>
      <c r="W306" s="161"/>
      <c r="X306" s="151"/>
      <c r="Y306" s="151"/>
      <c r="Z306" s="151"/>
      <c r="AA306" s="151"/>
      <c r="AB306" s="151"/>
      <c r="AC306" s="151"/>
      <c r="AD306" s="151"/>
      <c r="AE306" s="151"/>
      <c r="AF306" s="151"/>
      <c r="AG306" s="151" t="s">
        <v>126</v>
      </c>
      <c r="AH306" s="151"/>
      <c r="AI306" s="151"/>
      <c r="AJ306" s="151"/>
      <c r="AK306" s="151"/>
      <c r="AL306" s="151"/>
      <c r="AM306" s="151"/>
      <c r="AN306" s="151"/>
      <c r="AO306" s="151"/>
      <c r="AP306" s="151"/>
      <c r="AQ306" s="151"/>
      <c r="AR306" s="151"/>
      <c r="AS306" s="151"/>
      <c r="AT306" s="151"/>
      <c r="AU306" s="151"/>
      <c r="AV306" s="151"/>
      <c r="AW306" s="151"/>
      <c r="AX306" s="151"/>
      <c r="AY306" s="151"/>
      <c r="AZ306" s="151"/>
      <c r="BA306" s="183" t="str">
        <f>C306</f>
        <v>bednění svislé nebo šikmé (odkloněné), půdorysně přímé nebo zalomené, stěn základových patek ve volných nebo zapažených jámách, rýhách, šachtách, včetně případných vzpěr,</v>
      </c>
      <c r="BB306" s="151"/>
      <c r="BC306" s="151"/>
      <c r="BD306" s="151"/>
      <c r="BE306" s="151"/>
      <c r="BF306" s="151"/>
      <c r="BG306" s="151"/>
      <c r="BH306" s="151"/>
    </row>
    <row r="307" spans="1:60" ht="12.75" outlineLevel="1">
      <c r="A307" s="158"/>
      <c r="B307" s="159"/>
      <c r="C307" s="251" t="s">
        <v>310</v>
      </c>
      <c r="D307" s="252"/>
      <c r="E307" s="252"/>
      <c r="F307" s="252"/>
      <c r="G307" s="252"/>
      <c r="H307" s="161"/>
      <c r="I307" s="161"/>
      <c r="J307" s="161"/>
      <c r="K307" s="161"/>
      <c r="L307" s="161"/>
      <c r="M307" s="161"/>
      <c r="N307" s="161"/>
      <c r="O307" s="161"/>
      <c r="P307" s="161"/>
      <c r="Q307" s="161"/>
      <c r="R307" s="161"/>
      <c r="S307" s="161"/>
      <c r="T307" s="161"/>
      <c r="U307" s="161"/>
      <c r="V307" s="161"/>
      <c r="W307" s="161"/>
      <c r="X307" s="151"/>
      <c r="Y307" s="151"/>
      <c r="Z307" s="151"/>
      <c r="AA307" s="151"/>
      <c r="AB307" s="151"/>
      <c r="AC307" s="151"/>
      <c r="AD307" s="151"/>
      <c r="AE307" s="151"/>
      <c r="AF307" s="151"/>
      <c r="AG307" s="151" t="s">
        <v>136</v>
      </c>
      <c r="AH307" s="151"/>
      <c r="AI307" s="151"/>
      <c r="AJ307" s="151"/>
      <c r="AK307" s="151"/>
      <c r="AL307" s="151"/>
      <c r="AM307" s="151"/>
      <c r="AN307" s="151"/>
      <c r="AO307" s="151"/>
      <c r="AP307" s="151"/>
      <c r="AQ307" s="151"/>
      <c r="AR307" s="151"/>
      <c r="AS307" s="151"/>
      <c r="AT307" s="151"/>
      <c r="AU307" s="151"/>
      <c r="AV307" s="151"/>
      <c r="AW307" s="151"/>
      <c r="AX307" s="151"/>
      <c r="AY307" s="151"/>
      <c r="AZ307" s="151"/>
      <c r="BA307" s="151"/>
      <c r="BB307" s="151"/>
      <c r="BC307" s="151"/>
      <c r="BD307" s="151"/>
      <c r="BE307" s="151"/>
      <c r="BF307" s="151"/>
      <c r="BG307" s="151"/>
      <c r="BH307" s="151"/>
    </row>
    <row r="308" spans="1:60" ht="12.75" outlineLevel="1">
      <c r="A308" s="158"/>
      <c r="B308" s="159"/>
      <c r="C308" s="188" t="s">
        <v>303</v>
      </c>
      <c r="D308" s="163"/>
      <c r="E308" s="164">
        <v>10.8</v>
      </c>
      <c r="F308" s="161"/>
      <c r="G308" s="161"/>
      <c r="H308" s="161"/>
      <c r="I308" s="161"/>
      <c r="J308" s="161"/>
      <c r="K308" s="161"/>
      <c r="L308" s="161"/>
      <c r="M308" s="161"/>
      <c r="N308" s="161"/>
      <c r="O308" s="161"/>
      <c r="P308" s="161"/>
      <c r="Q308" s="161"/>
      <c r="R308" s="161"/>
      <c r="S308" s="161"/>
      <c r="T308" s="161"/>
      <c r="U308" s="161"/>
      <c r="V308" s="161"/>
      <c r="W308" s="161"/>
      <c r="X308" s="151"/>
      <c r="Y308" s="151"/>
      <c r="Z308" s="151"/>
      <c r="AA308" s="151"/>
      <c r="AB308" s="151"/>
      <c r="AC308" s="151"/>
      <c r="AD308" s="151"/>
      <c r="AE308" s="151"/>
      <c r="AF308" s="151"/>
      <c r="AG308" s="151" t="s">
        <v>138</v>
      </c>
      <c r="AH308" s="151">
        <v>0</v>
      </c>
      <c r="AI308" s="151"/>
      <c r="AJ308" s="151"/>
      <c r="AK308" s="151"/>
      <c r="AL308" s="151"/>
      <c r="AM308" s="151"/>
      <c r="AN308" s="151"/>
      <c r="AO308" s="151"/>
      <c r="AP308" s="151"/>
      <c r="AQ308" s="151"/>
      <c r="AR308" s="151"/>
      <c r="AS308" s="151"/>
      <c r="AT308" s="151"/>
      <c r="AU308" s="151"/>
      <c r="AV308" s="151"/>
      <c r="AW308" s="151"/>
      <c r="AX308" s="151"/>
      <c r="AY308" s="151"/>
      <c r="AZ308" s="151"/>
      <c r="BA308" s="151"/>
      <c r="BB308" s="151"/>
      <c r="BC308" s="151"/>
      <c r="BD308" s="151"/>
      <c r="BE308" s="151"/>
      <c r="BF308" s="151"/>
      <c r="BG308" s="151"/>
      <c r="BH308" s="151"/>
    </row>
    <row r="309" spans="1:60" ht="12.75" outlineLevel="1">
      <c r="A309" s="158"/>
      <c r="B309" s="159"/>
      <c r="C309" s="188" t="s">
        <v>304</v>
      </c>
      <c r="D309" s="163"/>
      <c r="E309" s="164">
        <v>4</v>
      </c>
      <c r="F309" s="161"/>
      <c r="G309" s="161"/>
      <c r="H309" s="161"/>
      <c r="I309" s="161"/>
      <c r="J309" s="161"/>
      <c r="K309" s="161"/>
      <c r="L309" s="161"/>
      <c r="M309" s="161"/>
      <c r="N309" s="161"/>
      <c r="O309" s="161"/>
      <c r="P309" s="161"/>
      <c r="Q309" s="161"/>
      <c r="R309" s="161"/>
      <c r="S309" s="161"/>
      <c r="T309" s="161"/>
      <c r="U309" s="161"/>
      <c r="V309" s="161"/>
      <c r="W309" s="161"/>
      <c r="X309" s="151"/>
      <c r="Y309" s="151"/>
      <c r="Z309" s="151"/>
      <c r="AA309" s="151"/>
      <c r="AB309" s="151"/>
      <c r="AC309" s="151"/>
      <c r="AD309" s="151"/>
      <c r="AE309" s="151"/>
      <c r="AF309" s="151"/>
      <c r="AG309" s="151" t="s">
        <v>138</v>
      </c>
      <c r="AH309" s="151">
        <v>0</v>
      </c>
      <c r="AI309" s="151"/>
      <c r="AJ309" s="151"/>
      <c r="AK309" s="151"/>
      <c r="AL309" s="151"/>
      <c r="AM309" s="151"/>
      <c r="AN309" s="151"/>
      <c r="AO309" s="151"/>
      <c r="AP309" s="151"/>
      <c r="AQ309" s="151"/>
      <c r="AR309" s="151"/>
      <c r="AS309" s="151"/>
      <c r="AT309" s="151"/>
      <c r="AU309" s="151"/>
      <c r="AV309" s="151"/>
      <c r="AW309" s="151"/>
      <c r="AX309" s="151"/>
      <c r="AY309" s="151"/>
      <c r="AZ309" s="151"/>
      <c r="BA309" s="151"/>
      <c r="BB309" s="151"/>
      <c r="BC309" s="151"/>
      <c r="BD309" s="151"/>
      <c r="BE309" s="151"/>
      <c r="BF309" s="151"/>
      <c r="BG309" s="151"/>
      <c r="BH309" s="151"/>
    </row>
    <row r="310" spans="1:60" ht="12.75" outlineLevel="1">
      <c r="A310" s="158"/>
      <c r="B310" s="159"/>
      <c r="C310" s="188" t="s">
        <v>305</v>
      </c>
      <c r="D310" s="163"/>
      <c r="E310" s="164">
        <v>3</v>
      </c>
      <c r="F310" s="161"/>
      <c r="G310" s="161"/>
      <c r="H310" s="161"/>
      <c r="I310" s="161"/>
      <c r="J310" s="161"/>
      <c r="K310" s="161"/>
      <c r="L310" s="161"/>
      <c r="M310" s="161"/>
      <c r="N310" s="161"/>
      <c r="O310" s="161"/>
      <c r="P310" s="161"/>
      <c r="Q310" s="161"/>
      <c r="R310" s="161"/>
      <c r="S310" s="161"/>
      <c r="T310" s="161"/>
      <c r="U310" s="161"/>
      <c r="V310" s="161"/>
      <c r="W310" s="161"/>
      <c r="X310" s="151"/>
      <c r="Y310" s="151"/>
      <c r="Z310" s="151"/>
      <c r="AA310" s="151"/>
      <c r="AB310" s="151"/>
      <c r="AC310" s="151"/>
      <c r="AD310" s="151"/>
      <c r="AE310" s="151"/>
      <c r="AF310" s="151"/>
      <c r="AG310" s="151" t="s">
        <v>138</v>
      </c>
      <c r="AH310" s="151">
        <v>0</v>
      </c>
      <c r="AI310" s="151"/>
      <c r="AJ310" s="151"/>
      <c r="AK310" s="151"/>
      <c r="AL310" s="151"/>
      <c r="AM310" s="151"/>
      <c r="AN310" s="151"/>
      <c r="AO310" s="151"/>
      <c r="AP310" s="151"/>
      <c r="AQ310" s="151"/>
      <c r="AR310" s="151"/>
      <c r="AS310" s="151"/>
      <c r="AT310" s="151"/>
      <c r="AU310" s="151"/>
      <c r="AV310" s="151"/>
      <c r="AW310" s="151"/>
      <c r="AX310" s="151"/>
      <c r="AY310" s="151"/>
      <c r="AZ310" s="151"/>
      <c r="BA310" s="151"/>
      <c r="BB310" s="151"/>
      <c r="BC310" s="151"/>
      <c r="BD310" s="151"/>
      <c r="BE310" s="151"/>
      <c r="BF310" s="151"/>
      <c r="BG310" s="151"/>
      <c r="BH310" s="151"/>
    </row>
    <row r="311" spans="1:60" ht="12.75" outlineLevel="1">
      <c r="A311" s="158"/>
      <c r="B311" s="159"/>
      <c r="C311" s="188" t="s">
        <v>306</v>
      </c>
      <c r="D311" s="163"/>
      <c r="E311" s="164">
        <v>2.1</v>
      </c>
      <c r="F311" s="161"/>
      <c r="G311" s="161"/>
      <c r="H311" s="161"/>
      <c r="I311" s="161"/>
      <c r="J311" s="161"/>
      <c r="K311" s="161"/>
      <c r="L311" s="161"/>
      <c r="M311" s="161"/>
      <c r="N311" s="161"/>
      <c r="O311" s="161"/>
      <c r="P311" s="161"/>
      <c r="Q311" s="161"/>
      <c r="R311" s="161"/>
      <c r="S311" s="161"/>
      <c r="T311" s="161"/>
      <c r="U311" s="161"/>
      <c r="V311" s="161"/>
      <c r="W311" s="161"/>
      <c r="X311" s="151"/>
      <c r="Y311" s="151"/>
      <c r="Z311" s="151"/>
      <c r="AA311" s="151"/>
      <c r="AB311" s="151"/>
      <c r="AC311" s="151"/>
      <c r="AD311" s="151"/>
      <c r="AE311" s="151"/>
      <c r="AF311" s="151"/>
      <c r="AG311" s="151" t="s">
        <v>138</v>
      </c>
      <c r="AH311" s="151">
        <v>0</v>
      </c>
      <c r="AI311" s="151"/>
      <c r="AJ311" s="151"/>
      <c r="AK311" s="151"/>
      <c r="AL311" s="151"/>
      <c r="AM311" s="151"/>
      <c r="AN311" s="151"/>
      <c r="AO311" s="151"/>
      <c r="AP311" s="151"/>
      <c r="AQ311" s="151"/>
      <c r="AR311" s="151"/>
      <c r="AS311" s="151"/>
      <c r="AT311" s="151"/>
      <c r="AU311" s="151"/>
      <c r="AV311" s="151"/>
      <c r="AW311" s="151"/>
      <c r="AX311" s="151"/>
      <c r="AY311" s="151"/>
      <c r="AZ311" s="151"/>
      <c r="BA311" s="151"/>
      <c r="BB311" s="151"/>
      <c r="BC311" s="151"/>
      <c r="BD311" s="151"/>
      <c r="BE311" s="151"/>
      <c r="BF311" s="151"/>
      <c r="BG311" s="151"/>
      <c r="BH311" s="151"/>
    </row>
    <row r="312" spans="1:60" ht="12.75" outlineLevel="1">
      <c r="A312" s="158"/>
      <c r="B312" s="159"/>
      <c r="C312" s="188" t="s">
        <v>307</v>
      </c>
      <c r="D312" s="163"/>
      <c r="E312" s="164">
        <v>0.8</v>
      </c>
      <c r="F312" s="161"/>
      <c r="G312" s="161"/>
      <c r="H312" s="161"/>
      <c r="I312" s="161"/>
      <c r="J312" s="161"/>
      <c r="K312" s="161"/>
      <c r="L312" s="161"/>
      <c r="M312" s="161"/>
      <c r="N312" s="161"/>
      <c r="O312" s="161"/>
      <c r="P312" s="161"/>
      <c r="Q312" s="161"/>
      <c r="R312" s="161"/>
      <c r="S312" s="161"/>
      <c r="T312" s="161"/>
      <c r="U312" s="161"/>
      <c r="V312" s="161"/>
      <c r="W312" s="161"/>
      <c r="X312" s="151"/>
      <c r="Y312" s="151"/>
      <c r="Z312" s="151"/>
      <c r="AA312" s="151"/>
      <c r="AB312" s="151"/>
      <c r="AC312" s="151"/>
      <c r="AD312" s="151"/>
      <c r="AE312" s="151"/>
      <c r="AF312" s="151"/>
      <c r="AG312" s="151" t="s">
        <v>138</v>
      </c>
      <c r="AH312" s="151">
        <v>0</v>
      </c>
      <c r="AI312" s="151"/>
      <c r="AJ312" s="151"/>
      <c r="AK312" s="151"/>
      <c r="AL312" s="151"/>
      <c r="AM312" s="151"/>
      <c r="AN312" s="151"/>
      <c r="AO312" s="151"/>
      <c r="AP312" s="151"/>
      <c r="AQ312" s="151"/>
      <c r="AR312" s="151"/>
      <c r="AS312" s="151"/>
      <c r="AT312" s="151"/>
      <c r="AU312" s="151"/>
      <c r="AV312" s="151"/>
      <c r="AW312" s="151"/>
      <c r="AX312" s="151"/>
      <c r="AY312" s="151"/>
      <c r="AZ312" s="151"/>
      <c r="BA312" s="151"/>
      <c r="BB312" s="151"/>
      <c r="BC312" s="151"/>
      <c r="BD312" s="151"/>
      <c r="BE312" s="151"/>
      <c r="BF312" s="151"/>
      <c r="BG312" s="151"/>
      <c r="BH312" s="151"/>
    </row>
    <row r="313" spans="1:60" ht="12.75" outlineLevel="1">
      <c r="A313" s="158"/>
      <c r="B313" s="159"/>
      <c r="C313" s="247"/>
      <c r="D313" s="248"/>
      <c r="E313" s="248"/>
      <c r="F313" s="248"/>
      <c r="G313" s="248"/>
      <c r="H313" s="161"/>
      <c r="I313" s="161"/>
      <c r="J313" s="161"/>
      <c r="K313" s="161"/>
      <c r="L313" s="161"/>
      <c r="M313" s="161"/>
      <c r="N313" s="161"/>
      <c r="O313" s="161"/>
      <c r="P313" s="161"/>
      <c r="Q313" s="161"/>
      <c r="R313" s="161"/>
      <c r="S313" s="161"/>
      <c r="T313" s="161"/>
      <c r="U313" s="161"/>
      <c r="V313" s="161"/>
      <c r="W313" s="161"/>
      <c r="X313" s="151"/>
      <c r="Y313" s="151"/>
      <c r="Z313" s="151"/>
      <c r="AA313" s="151"/>
      <c r="AB313" s="151"/>
      <c r="AC313" s="151"/>
      <c r="AD313" s="151"/>
      <c r="AE313" s="151"/>
      <c r="AF313" s="151"/>
      <c r="AG313" s="151" t="s">
        <v>127</v>
      </c>
      <c r="AH313" s="151"/>
      <c r="AI313" s="151"/>
      <c r="AJ313" s="151"/>
      <c r="AK313" s="151"/>
      <c r="AL313" s="151"/>
      <c r="AM313" s="151"/>
      <c r="AN313" s="151"/>
      <c r="AO313" s="151"/>
      <c r="AP313" s="151"/>
      <c r="AQ313" s="151"/>
      <c r="AR313" s="151"/>
      <c r="AS313" s="151"/>
      <c r="AT313" s="151"/>
      <c r="AU313" s="151"/>
      <c r="AV313" s="151"/>
      <c r="AW313" s="151"/>
      <c r="AX313" s="151"/>
      <c r="AY313" s="151"/>
      <c r="AZ313" s="151"/>
      <c r="BA313" s="151"/>
      <c r="BB313" s="151"/>
      <c r="BC313" s="151"/>
      <c r="BD313" s="151"/>
      <c r="BE313" s="151"/>
      <c r="BF313" s="151"/>
      <c r="BG313" s="151"/>
      <c r="BH313" s="151"/>
    </row>
    <row r="314" spans="1:33" ht="12.75">
      <c r="A314" s="170" t="s">
        <v>117</v>
      </c>
      <c r="B314" s="171" t="s">
        <v>70</v>
      </c>
      <c r="C314" s="186" t="s">
        <v>71</v>
      </c>
      <c r="D314" s="172"/>
      <c r="E314" s="173"/>
      <c r="F314" s="174"/>
      <c r="G314" s="174">
        <f>SUMIF(AG315:AG355,"&lt;&gt;NOR",G315:G355)</f>
        <v>0</v>
      </c>
      <c r="H314" s="174"/>
      <c r="I314" s="174">
        <f>SUM(I315:I355)</f>
        <v>0</v>
      </c>
      <c r="J314" s="174"/>
      <c r="K314" s="174">
        <f>SUM(K315:K355)</f>
        <v>0</v>
      </c>
      <c r="L314" s="174"/>
      <c r="M314" s="174">
        <f>SUM(M315:M355)</f>
        <v>0</v>
      </c>
      <c r="N314" s="174"/>
      <c r="O314" s="174">
        <f>SUM(O315:O355)</f>
        <v>388.62999999999994</v>
      </c>
      <c r="P314" s="174"/>
      <c r="Q314" s="174">
        <f>SUM(Q315:Q355)</f>
        <v>0</v>
      </c>
      <c r="R314" s="174"/>
      <c r="S314" s="174"/>
      <c r="T314" s="175"/>
      <c r="U314" s="169"/>
      <c r="V314" s="169">
        <f>SUM(V315:V355)</f>
        <v>114.37</v>
      </c>
      <c r="W314" s="169"/>
      <c r="AG314" t="s">
        <v>118</v>
      </c>
    </row>
    <row r="315" spans="1:60" ht="22.5" outlineLevel="1">
      <c r="A315" s="176">
        <v>36</v>
      </c>
      <c r="B315" s="177" t="s">
        <v>311</v>
      </c>
      <c r="C315" s="187" t="s">
        <v>312</v>
      </c>
      <c r="D315" s="178" t="s">
        <v>232</v>
      </c>
      <c r="E315" s="179">
        <v>148.26000000000002</v>
      </c>
      <c r="F315" s="180"/>
      <c r="G315" s="181">
        <f>ROUND(E315*F315,2)</f>
        <v>0</v>
      </c>
      <c r="H315" s="180"/>
      <c r="I315" s="181">
        <f>ROUND(E315*H315,2)</f>
        <v>0</v>
      </c>
      <c r="J315" s="180"/>
      <c r="K315" s="181">
        <f>ROUND(E315*J315,2)</f>
        <v>0</v>
      </c>
      <c r="L315" s="181">
        <v>21</v>
      </c>
      <c r="M315" s="181">
        <f>G315*(1+L315/100)</f>
        <v>0</v>
      </c>
      <c r="N315" s="181">
        <v>0.1512</v>
      </c>
      <c r="O315" s="181">
        <f>ROUND(E315*N315,2)</f>
        <v>22.42</v>
      </c>
      <c r="P315" s="181">
        <v>0</v>
      </c>
      <c r="Q315" s="181">
        <f>ROUND(E315*P315,2)</f>
        <v>0</v>
      </c>
      <c r="R315" s="181" t="s">
        <v>313</v>
      </c>
      <c r="S315" s="181" t="s">
        <v>123</v>
      </c>
      <c r="T315" s="182" t="s">
        <v>123</v>
      </c>
      <c r="U315" s="161">
        <v>0.023000000000000003</v>
      </c>
      <c r="V315" s="161">
        <f>ROUND(E315*U315,2)</f>
        <v>3.41</v>
      </c>
      <c r="W315" s="161"/>
      <c r="X315" s="151"/>
      <c r="Y315" s="151"/>
      <c r="Z315" s="151"/>
      <c r="AA315" s="151"/>
      <c r="AB315" s="151"/>
      <c r="AC315" s="151"/>
      <c r="AD315" s="151"/>
      <c r="AE315" s="151"/>
      <c r="AF315" s="151"/>
      <c r="AG315" s="151" t="s">
        <v>124</v>
      </c>
      <c r="AH315" s="151"/>
      <c r="AI315" s="151"/>
      <c r="AJ315" s="151"/>
      <c r="AK315" s="151"/>
      <c r="AL315" s="151"/>
      <c r="AM315" s="151"/>
      <c r="AN315" s="151"/>
      <c r="AO315" s="151"/>
      <c r="AP315" s="151"/>
      <c r="AQ315" s="151"/>
      <c r="AR315" s="151"/>
      <c r="AS315" s="151"/>
      <c r="AT315" s="151"/>
      <c r="AU315" s="151"/>
      <c r="AV315" s="151"/>
      <c r="AW315" s="151"/>
      <c r="AX315" s="151"/>
      <c r="AY315" s="151"/>
      <c r="AZ315" s="151"/>
      <c r="BA315" s="151"/>
      <c r="BB315" s="151"/>
      <c r="BC315" s="151"/>
      <c r="BD315" s="151"/>
      <c r="BE315" s="151"/>
      <c r="BF315" s="151"/>
      <c r="BG315" s="151"/>
      <c r="BH315" s="151"/>
    </row>
    <row r="316" spans="1:60" ht="12.75" outlineLevel="1">
      <c r="A316" s="158"/>
      <c r="B316" s="159"/>
      <c r="C316" s="188" t="s">
        <v>237</v>
      </c>
      <c r="D316" s="163"/>
      <c r="E316" s="164">
        <v>148.26000000000002</v>
      </c>
      <c r="F316" s="161"/>
      <c r="G316" s="161"/>
      <c r="H316" s="161"/>
      <c r="I316" s="161"/>
      <c r="J316" s="161"/>
      <c r="K316" s="161"/>
      <c r="L316" s="161"/>
      <c r="M316" s="161"/>
      <c r="N316" s="161"/>
      <c r="O316" s="161"/>
      <c r="P316" s="161"/>
      <c r="Q316" s="161"/>
      <c r="R316" s="161"/>
      <c r="S316" s="161"/>
      <c r="T316" s="161"/>
      <c r="U316" s="161"/>
      <c r="V316" s="161"/>
      <c r="W316" s="161"/>
      <c r="X316" s="151"/>
      <c r="Y316" s="151"/>
      <c r="Z316" s="151"/>
      <c r="AA316" s="151"/>
      <c r="AB316" s="151"/>
      <c r="AC316" s="151"/>
      <c r="AD316" s="151"/>
      <c r="AE316" s="151"/>
      <c r="AF316" s="151"/>
      <c r="AG316" s="151" t="s">
        <v>138</v>
      </c>
      <c r="AH316" s="151">
        <v>0</v>
      </c>
      <c r="AI316" s="151"/>
      <c r="AJ316" s="151"/>
      <c r="AK316" s="151"/>
      <c r="AL316" s="151"/>
      <c r="AM316" s="151"/>
      <c r="AN316" s="151"/>
      <c r="AO316" s="151"/>
      <c r="AP316" s="151"/>
      <c r="AQ316" s="151"/>
      <c r="AR316" s="151"/>
      <c r="AS316" s="151"/>
      <c r="AT316" s="151"/>
      <c r="AU316" s="151"/>
      <c r="AV316" s="151"/>
      <c r="AW316" s="151"/>
      <c r="AX316" s="151"/>
      <c r="AY316" s="151"/>
      <c r="AZ316" s="151"/>
      <c r="BA316" s="151"/>
      <c r="BB316" s="151"/>
      <c r="BC316" s="151"/>
      <c r="BD316" s="151"/>
      <c r="BE316" s="151"/>
      <c r="BF316" s="151"/>
      <c r="BG316" s="151"/>
      <c r="BH316" s="151"/>
    </row>
    <row r="317" spans="1:60" ht="12.75" outlineLevel="1">
      <c r="A317" s="158"/>
      <c r="B317" s="159"/>
      <c r="C317" s="247"/>
      <c r="D317" s="248"/>
      <c r="E317" s="248"/>
      <c r="F317" s="248"/>
      <c r="G317" s="248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  <c r="W317" s="161"/>
      <c r="X317" s="151"/>
      <c r="Y317" s="151"/>
      <c r="Z317" s="151"/>
      <c r="AA317" s="151"/>
      <c r="AB317" s="151"/>
      <c r="AC317" s="151"/>
      <c r="AD317" s="151"/>
      <c r="AE317" s="151"/>
      <c r="AF317" s="151"/>
      <c r="AG317" s="151" t="s">
        <v>127</v>
      </c>
      <c r="AH317" s="151"/>
      <c r="AI317" s="151"/>
      <c r="AJ317" s="151"/>
      <c r="AK317" s="151"/>
      <c r="AL317" s="151"/>
      <c r="AM317" s="151"/>
      <c r="AN317" s="151"/>
      <c r="AO317" s="151"/>
      <c r="AP317" s="151"/>
      <c r="AQ317" s="151"/>
      <c r="AR317" s="151"/>
      <c r="AS317" s="151"/>
      <c r="AT317" s="151"/>
      <c r="AU317" s="151"/>
      <c r="AV317" s="151"/>
      <c r="AW317" s="151"/>
      <c r="AX317" s="151"/>
      <c r="AY317" s="151"/>
      <c r="AZ317" s="151"/>
      <c r="BA317" s="151"/>
      <c r="BB317" s="151"/>
      <c r="BC317" s="151"/>
      <c r="BD317" s="151"/>
      <c r="BE317" s="151"/>
      <c r="BF317" s="151"/>
      <c r="BG317" s="151"/>
      <c r="BH317" s="151"/>
    </row>
    <row r="318" spans="1:60" ht="22.5" outlineLevel="1">
      <c r="A318" s="176">
        <v>37</v>
      </c>
      <c r="B318" s="177" t="s">
        <v>314</v>
      </c>
      <c r="C318" s="187" t="s">
        <v>315</v>
      </c>
      <c r="D318" s="178" t="s">
        <v>232</v>
      </c>
      <c r="E318" s="179">
        <v>336</v>
      </c>
      <c r="F318" s="180"/>
      <c r="G318" s="181">
        <f>ROUND(E318*F318,2)</f>
        <v>0</v>
      </c>
      <c r="H318" s="180"/>
      <c r="I318" s="181">
        <f>ROUND(E318*H318,2)</f>
        <v>0</v>
      </c>
      <c r="J318" s="180"/>
      <c r="K318" s="181">
        <f>ROUND(E318*J318,2)</f>
        <v>0</v>
      </c>
      <c r="L318" s="181">
        <v>21</v>
      </c>
      <c r="M318" s="181">
        <f>G318*(1+L318/100)</f>
        <v>0</v>
      </c>
      <c r="N318" s="181">
        <v>0.28800000000000003</v>
      </c>
      <c r="O318" s="181">
        <f>ROUND(E318*N318,2)</f>
        <v>96.77</v>
      </c>
      <c r="P318" s="181">
        <v>0</v>
      </c>
      <c r="Q318" s="181">
        <f>ROUND(E318*P318,2)</f>
        <v>0</v>
      </c>
      <c r="R318" s="181" t="s">
        <v>313</v>
      </c>
      <c r="S318" s="181" t="s">
        <v>123</v>
      </c>
      <c r="T318" s="182" t="s">
        <v>123</v>
      </c>
      <c r="U318" s="161">
        <v>0.023000000000000003</v>
      </c>
      <c r="V318" s="161">
        <f>ROUND(E318*U318,2)</f>
        <v>7.73</v>
      </c>
      <c r="W318" s="161"/>
      <c r="X318" s="151"/>
      <c r="Y318" s="151"/>
      <c r="Z318" s="151"/>
      <c r="AA318" s="151"/>
      <c r="AB318" s="151"/>
      <c r="AC318" s="151"/>
      <c r="AD318" s="151"/>
      <c r="AE318" s="151"/>
      <c r="AF318" s="151"/>
      <c r="AG318" s="151" t="s">
        <v>154</v>
      </c>
      <c r="AH318" s="151"/>
      <c r="AI318" s="151"/>
      <c r="AJ318" s="151"/>
      <c r="AK318" s="151"/>
      <c r="AL318" s="151"/>
      <c r="AM318" s="151"/>
      <c r="AN318" s="151"/>
      <c r="AO318" s="151"/>
      <c r="AP318" s="151"/>
      <c r="AQ318" s="151"/>
      <c r="AR318" s="151"/>
      <c r="AS318" s="151"/>
      <c r="AT318" s="151"/>
      <c r="AU318" s="151"/>
      <c r="AV318" s="151"/>
      <c r="AW318" s="151"/>
      <c r="AX318" s="151"/>
      <c r="AY318" s="151"/>
      <c r="AZ318" s="151"/>
      <c r="BA318" s="151"/>
      <c r="BB318" s="151"/>
      <c r="BC318" s="151"/>
      <c r="BD318" s="151"/>
      <c r="BE318" s="151"/>
      <c r="BF318" s="151"/>
      <c r="BG318" s="151"/>
      <c r="BH318" s="151"/>
    </row>
    <row r="319" spans="1:60" ht="12.75" outlineLevel="1">
      <c r="A319" s="158"/>
      <c r="B319" s="159"/>
      <c r="C319" s="188" t="s">
        <v>316</v>
      </c>
      <c r="D319" s="163"/>
      <c r="E319" s="164">
        <v>300</v>
      </c>
      <c r="F319" s="161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  <c r="W319" s="161"/>
      <c r="X319" s="151"/>
      <c r="Y319" s="151"/>
      <c r="Z319" s="151"/>
      <c r="AA319" s="151"/>
      <c r="AB319" s="151"/>
      <c r="AC319" s="151"/>
      <c r="AD319" s="151"/>
      <c r="AE319" s="151"/>
      <c r="AF319" s="151"/>
      <c r="AG319" s="151" t="s">
        <v>138</v>
      </c>
      <c r="AH319" s="151">
        <v>0</v>
      </c>
      <c r="AI319" s="151"/>
      <c r="AJ319" s="151"/>
      <c r="AK319" s="151"/>
      <c r="AL319" s="151"/>
      <c r="AM319" s="151"/>
      <c r="AN319" s="151"/>
      <c r="AO319" s="151"/>
      <c r="AP319" s="151"/>
      <c r="AQ319" s="151"/>
      <c r="AR319" s="151"/>
      <c r="AS319" s="151"/>
      <c r="AT319" s="151"/>
      <c r="AU319" s="151"/>
      <c r="AV319" s="151"/>
      <c r="AW319" s="151"/>
      <c r="AX319" s="151"/>
      <c r="AY319" s="151"/>
      <c r="AZ319" s="151"/>
      <c r="BA319" s="151"/>
      <c r="BB319" s="151"/>
      <c r="BC319" s="151"/>
      <c r="BD319" s="151"/>
      <c r="BE319" s="151"/>
      <c r="BF319" s="151"/>
      <c r="BG319" s="151"/>
      <c r="BH319" s="151"/>
    </row>
    <row r="320" spans="1:60" ht="12.75" outlineLevel="1">
      <c r="A320" s="158"/>
      <c r="B320" s="159"/>
      <c r="C320" s="188" t="s">
        <v>317</v>
      </c>
      <c r="D320" s="163"/>
      <c r="E320" s="164">
        <v>36</v>
      </c>
      <c r="F320" s="161"/>
      <c r="G320" s="161"/>
      <c r="H320" s="161"/>
      <c r="I320" s="161"/>
      <c r="J320" s="161"/>
      <c r="K320" s="161"/>
      <c r="L320" s="161"/>
      <c r="M320" s="161"/>
      <c r="N320" s="161"/>
      <c r="O320" s="161"/>
      <c r="P320" s="161"/>
      <c r="Q320" s="161"/>
      <c r="R320" s="161"/>
      <c r="S320" s="161"/>
      <c r="T320" s="161"/>
      <c r="U320" s="161"/>
      <c r="V320" s="161"/>
      <c r="W320" s="161"/>
      <c r="X320" s="151"/>
      <c r="Y320" s="151"/>
      <c r="Z320" s="151"/>
      <c r="AA320" s="151"/>
      <c r="AB320" s="151"/>
      <c r="AC320" s="151"/>
      <c r="AD320" s="151"/>
      <c r="AE320" s="151"/>
      <c r="AF320" s="151"/>
      <c r="AG320" s="151" t="s">
        <v>138</v>
      </c>
      <c r="AH320" s="151">
        <v>0</v>
      </c>
      <c r="AI320" s="151"/>
      <c r="AJ320" s="151"/>
      <c r="AK320" s="151"/>
      <c r="AL320" s="151"/>
      <c r="AM320" s="151"/>
      <c r="AN320" s="151"/>
      <c r="AO320" s="151"/>
      <c r="AP320" s="151"/>
      <c r="AQ320" s="151"/>
      <c r="AR320" s="151"/>
      <c r="AS320" s="151"/>
      <c r="AT320" s="151"/>
      <c r="AU320" s="151"/>
      <c r="AV320" s="151"/>
      <c r="AW320" s="151"/>
      <c r="AX320" s="151"/>
      <c r="AY320" s="151"/>
      <c r="AZ320" s="151"/>
      <c r="BA320" s="151"/>
      <c r="BB320" s="151"/>
      <c r="BC320" s="151"/>
      <c r="BD320" s="151"/>
      <c r="BE320" s="151"/>
      <c r="BF320" s="151"/>
      <c r="BG320" s="151"/>
      <c r="BH320" s="151"/>
    </row>
    <row r="321" spans="1:60" ht="12.75" outlineLevel="1">
      <c r="A321" s="158"/>
      <c r="B321" s="159"/>
      <c r="C321" s="247"/>
      <c r="D321" s="248"/>
      <c r="E321" s="248"/>
      <c r="F321" s="248"/>
      <c r="G321" s="248"/>
      <c r="H321" s="161"/>
      <c r="I321" s="161"/>
      <c r="J321" s="161"/>
      <c r="K321" s="161"/>
      <c r="L321" s="161"/>
      <c r="M321" s="161"/>
      <c r="N321" s="161"/>
      <c r="O321" s="161"/>
      <c r="P321" s="161"/>
      <c r="Q321" s="161"/>
      <c r="R321" s="161"/>
      <c r="S321" s="161"/>
      <c r="T321" s="161"/>
      <c r="U321" s="161"/>
      <c r="V321" s="161"/>
      <c r="W321" s="161"/>
      <c r="X321" s="151"/>
      <c r="Y321" s="151"/>
      <c r="Z321" s="151"/>
      <c r="AA321" s="151"/>
      <c r="AB321" s="151"/>
      <c r="AC321" s="151"/>
      <c r="AD321" s="151"/>
      <c r="AE321" s="151"/>
      <c r="AF321" s="151"/>
      <c r="AG321" s="151" t="s">
        <v>127</v>
      </c>
      <c r="AH321" s="151"/>
      <c r="AI321" s="151"/>
      <c r="AJ321" s="151"/>
      <c r="AK321" s="151"/>
      <c r="AL321" s="151"/>
      <c r="AM321" s="151"/>
      <c r="AN321" s="151"/>
      <c r="AO321" s="151"/>
      <c r="AP321" s="151"/>
      <c r="AQ321" s="151"/>
      <c r="AR321" s="151"/>
      <c r="AS321" s="151"/>
      <c r="AT321" s="151"/>
      <c r="AU321" s="151"/>
      <c r="AV321" s="151"/>
      <c r="AW321" s="151"/>
      <c r="AX321" s="151"/>
      <c r="AY321" s="151"/>
      <c r="AZ321" s="151"/>
      <c r="BA321" s="151"/>
      <c r="BB321" s="151"/>
      <c r="BC321" s="151"/>
      <c r="BD321" s="151"/>
      <c r="BE321" s="151"/>
      <c r="BF321" s="151"/>
      <c r="BG321" s="151"/>
      <c r="BH321" s="151"/>
    </row>
    <row r="322" spans="1:60" ht="22.5" outlineLevel="1">
      <c r="A322" s="176">
        <v>38</v>
      </c>
      <c r="B322" s="177" t="s">
        <v>318</v>
      </c>
      <c r="C322" s="187" t="s">
        <v>319</v>
      </c>
      <c r="D322" s="178" t="s">
        <v>232</v>
      </c>
      <c r="E322" s="179">
        <v>454.26000000000005</v>
      </c>
      <c r="F322" s="180"/>
      <c r="G322" s="181">
        <f>ROUND(E322*F322,2)</f>
        <v>0</v>
      </c>
      <c r="H322" s="180"/>
      <c r="I322" s="181">
        <f>ROUND(E322*H322,2)</f>
        <v>0</v>
      </c>
      <c r="J322" s="180"/>
      <c r="K322" s="181">
        <f>ROUND(E322*J322,2)</f>
        <v>0</v>
      </c>
      <c r="L322" s="181">
        <v>21</v>
      </c>
      <c r="M322" s="181">
        <f>G322*(1+L322/100)</f>
        <v>0</v>
      </c>
      <c r="N322" s="181">
        <v>0.441</v>
      </c>
      <c r="O322" s="181">
        <f>ROUND(E322*N322,2)</f>
        <v>200.33</v>
      </c>
      <c r="P322" s="181">
        <v>0</v>
      </c>
      <c r="Q322" s="181">
        <f>ROUND(E322*P322,2)</f>
        <v>0</v>
      </c>
      <c r="R322" s="181" t="s">
        <v>313</v>
      </c>
      <c r="S322" s="181" t="s">
        <v>123</v>
      </c>
      <c r="T322" s="182" t="s">
        <v>123</v>
      </c>
      <c r="U322" s="161">
        <v>0.029</v>
      </c>
      <c r="V322" s="161">
        <f>ROUND(E322*U322,2)</f>
        <v>13.17</v>
      </c>
      <c r="W322" s="161"/>
      <c r="X322" s="151"/>
      <c r="Y322" s="151"/>
      <c r="Z322" s="151"/>
      <c r="AA322" s="151"/>
      <c r="AB322" s="151"/>
      <c r="AC322" s="151"/>
      <c r="AD322" s="151"/>
      <c r="AE322" s="151"/>
      <c r="AF322" s="151"/>
      <c r="AG322" s="151" t="s">
        <v>124</v>
      </c>
      <c r="AH322" s="151"/>
      <c r="AI322" s="151"/>
      <c r="AJ322" s="151"/>
      <c r="AK322" s="151"/>
      <c r="AL322" s="151"/>
      <c r="AM322" s="151"/>
      <c r="AN322" s="151"/>
      <c r="AO322" s="151"/>
      <c r="AP322" s="151"/>
      <c r="AQ322" s="151"/>
      <c r="AR322" s="151"/>
      <c r="AS322" s="151"/>
      <c r="AT322" s="151"/>
      <c r="AU322" s="151"/>
      <c r="AV322" s="151"/>
      <c r="AW322" s="151"/>
      <c r="AX322" s="151"/>
      <c r="AY322" s="151"/>
      <c r="AZ322" s="151"/>
      <c r="BA322" s="151"/>
      <c r="BB322" s="151"/>
      <c r="BC322" s="151"/>
      <c r="BD322" s="151"/>
      <c r="BE322" s="151"/>
      <c r="BF322" s="151"/>
      <c r="BG322" s="151"/>
      <c r="BH322" s="151"/>
    </row>
    <row r="323" spans="1:60" ht="12.75" outlineLevel="1">
      <c r="A323" s="158"/>
      <c r="B323" s="159"/>
      <c r="C323" s="188" t="s">
        <v>235</v>
      </c>
      <c r="D323" s="163"/>
      <c r="E323" s="164">
        <v>306</v>
      </c>
      <c r="F323" s="161"/>
      <c r="G323" s="161"/>
      <c r="H323" s="161"/>
      <c r="I323" s="161"/>
      <c r="J323" s="161"/>
      <c r="K323" s="161"/>
      <c r="L323" s="161"/>
      <c r="M323" s="161"/>
      <c r="N323" s="161"/>
      <c r="O323" s="161"/>
      <c r="P323" s="161"/>
      <c r="Q323" s="161"/>
      <c r="R323" s="161"/>
      <c r="S323" s="161"/>
      <c r="T323" s="161"/>
      <c r="U323" s="161"/>
      <c r="V323" s="161"/>
      <c r="W323" s="161"/>
      <c r="X323" s="151"/>
      <c r="Y323" s="151"/>
      <c r="Z323" s="151"/>
      <c r="AA323" s="151"/>
      <c r="AB323" s="151"/>
      <c r="AC323" s="151"/>
      <c r="AD323" s="151"/>
      <c r="AE323" s="151"/>
      <c r="AF323" s="151"/>
      <c r="AG323" s="151" t="s">
        <v>138</v>
      </c>
      <c r="AH323" s="151">
        <v>0</v>
      </c>
      <c r="AI323" s="151"/>
      <c r="AJ323" s="151"/>
      <c r="AK323" s="151"/>
      <c r="AL323" s="151"/>
      <c r="AM323" s="151"/>
      <c r="AN323" s="151"/>
      <c r="AO323" s="151"/>
      <c r="AP323" s="151"/>
      <c r="AQ323" s="151"/>
      <c r="AR323" s="151"/>
      <c r="AS323" s="151"/>
      <c r="AT323" s="151"/>
      <c r="AU323" s="151"/>
      <c r="AV323" s="151"/>
      <c r="AW323" s="151"/>
      <c r="AX323" s="151"/>
      <c r="AY323" s="151"/>
      <c r="AZ323" s="151"/>
      <c r="BA323" s="151"/>
      <c r="BB323" s="151"/>
      <c r="BC323" s="151"/>
      <c r="BD323" s="151"/>
      <c r="BE323" s="151"/>
      <c r="BF323" s="151"/>
      <c r="BG323" s="151"/>
      <c r="BH323" s="151"/>
    </row>
    <row r="324" spans="1:60" ht="12.75" outlineLevel="1">
      <c r="A324" s="158"/>
      <c r="B324" s="159"/>
      <c r="C324" s="188" t="s">
        <v>237</v>
      </c>
      <c r="D324" s="163"/>
      <c r="E324" s="164">
        <v>148.26000000000002</v>
      </c>
      <c r="F324" s="161"/>
      <c r="G324" s="161"/>
      <c r="H324" s="161"/>
      <c r="I324" s="161"/>
      <c r="J324" s="161"/>
      <c r="K324" s="161"/>
      <c r="L324" s="161"/>
      <c r="M324" s="161"/>
      <c r="N324" s="161"/>
      <c r="O324" s="161"/>
      <c r="P324" s="161"/>
      <c r="Q324" s="161"/>
      <c r="R324" s="161"/>
      <c r="S324" s="161"/>
      <c r="T324" s="161"/>
      <c r="U324" s="161"/>
      <c r="V324" s="161"/>
      <c r="W324" s="161"/>
      <c r="X324" s="151"/>
      <c r="Y324" s="151"/>
      <c r="Z324" s="151"/>
      <c r="AA324" s="151"/>
      <c r="AB324" s="151"/>
      <c r="AC324" s="151"/>
      <c r="AD324" s="151"/>
      <c r="AE324" s="151"/>
      <c r="AF324" s="151"/>
      <c r="AG324" s="151" t="s">
        <v>138</v>
      </c>
      <c r="AH324" s="151">
        <v>0</v>
      </c>
      <c r="AI324" s="151"/>
      <c r="AJ324" s="151"/>
      <c r="AK324" s="151"/>
      <c r="AL324" s="151"/>
      <c r="AM324" s="151"/>
      <c r="AN324" s="151"/>
      <c r="AO324" s="151"/>
      <c r="AP324" s="151"/>
      <c r="AQ324" s="151"/>
      <c r="AR324" s="151"/>
      <c r="AS324" s="151"/>
      <c r="AT324" s="151"/>
      <c r="AU324" s="151"/>
      <c r="AV324" s="151"/>
      <c r="AW324" s="151"/>
      <c r="AX324" s="151"/>
      <c r="AY324" s="151"/>
      <c r="AZ324" s="151"/>
      <c r="BA324" s="151"/>
      <c r="BB324" s="151"/>
      <c r="BC324" s="151"/>
      <c r="BD324" s="151"/>
      <c r="BE324" s="151"/>
      <c r="BF324" s="151"/>
      <c r="BG324" s="151"/>
      <c r="BH324" s="151"/>
    </row>
    <row r="325" spans="1:60" ht="12.75" outlineLevel="1">
      <c r="A325" s="158"/>
      <c r="B325" s="159"/>
      <c r="C325" s="247"/>
      <c r="D325" s="248"/>
      <c r="E325" s="248"/>
      <c r="F325" s="248"/>
      <c r="G325" s="248"/>
      <c r="H325" s="161"/>
      <c r="I325" s="161"/>
      <c r="J325" s="161"/>
      <c r="K325" s="161"/>
      <c r="L325" s="161"/>
      <c r="M325" s="161"/>
      <c r="N325" s="161"/>
      <c r="O325" s="161"/>
      <c r="P325" s="161"/>
      <c r="Q325" s="161"/>
      <c r="R325" s="161"/>
      <c r="S325" s="161"/>
      <c r="T325" s="161"/>
      <c r="U325" s="161"/>
      <c r="V325" s="161"/>
      <c r="W325" s="161"/>
      <c r="X325" s="151"/>
      <c r="Y325" s="151"/>
      <c r="Z325" s="151"/>
      <c r="AA325" s="151"/>
      <c r="AB325" s="151"/>
      <c r="AC325" s="151"/>
      <c r="AD325" s="151"/>
      <c r="AE325" s="151"/>
      <c r="AF325" s="151"/>
      <c r="AG325" s="151" t="s">
        <v>127</v>
      </c>
      <c r="AH325" s="151"/>
      <c r="AI325" s="151"/>
      <c r="AJ325" s="151"/>
      <c r="AK325" s="151"/>
      <c r="AL325" s="151"/>
      <c r="AM325" s="151"/>
      <c r="AN325" s="151"/>
      <c r="AO325" s="151"/>
      <c r="AP325" s="151"/>
      <c r="AQ325" s="151"/>
      <c r="AR325" s="151"/>
      <c r="AS325" s="151"/>
      <c r="AT325" s="151"/>
      <c r="AU325" s="151"/>
      <c r="AV325" s="151"/>
      <c r="AW325" s="151"/>
      <c r="AX325" s="151"/>
      <c r="AY325" s="151"/>
      <c r="AZ325" s="151"/>
      <c r="BA325" s="151"/>
      <c r="BB325" s="151"/>
      <c r="BC325" s="151"/>
      <c r="BD325" s="151"/>
      <c r="BE325" s="151"/>
      <c r="BF325" s="151"/>
      <c r="BG325" s="151"/>
      <c r="BH325" s="151"/>
    </row>
    <row r="326" spans="1:60" ht="12.75" outlineLevel="1">
      <c r="A326" s="176">
        <v>39</v>
      </c>
      <c r="B326" s="177" t="s">
        <v>320</v>
      </c>
      <c r="C326" s="187" t="s">
        <v>321</v>
      </c>
      <c r="D326" s="178" t="s">
        <v>232</v>
      </c>
      <c r="E326" s="179">
        <v>37.800000000000004</v>
      </c>
      <c r="F326" s="180"/>
      <c r="G326" s="181">
        <f>ROUND(E326*F326,2)</f>
        <v>0</v>
      </c>
      <c r="H326" s="180"/>
      <c r="I326" s="181">
        <f>ROUND(E326*H326,2)</f>
        <v>0</v>
      </c>
      <c r="J326" s="180"/>
      <c r="K326" s="181">
        <f>ROUND(E326*J326,2)</f>
        <v>0</v>
      </c>
      <c r="L326" s="181">
        <v>21</v>
      </c>
      <c r="M326" s="181">
        <f>G326*(1+L326/100)</f>
        <v>0</v>
      </c>
      <c r="N326" s="181">
        <v>0.44</v>
      </c>
      <c r="O326" s="181">
        <f>ROUND(E326*N326,2)</f>
        <v>16.63</v>
      </c>
      <c r="P326" s="181">
        <v>0</v>
      </c>
      <c r="Q326" s="181">
        <f>ROUND(E326*P326,2)</f>
        <v>0</v>
      </c>
      <c r="R326" s="181"/>
      <c r="S326" s="181" t="s">
        <v>322</v>
      </c>
      <c r="T326" s="182" t="s">
        <v>323</v>
      </c>
      <c r="U326" s="161">
        <v>0.029</v>
      </c>
      <c r="V326" s="161">
        <f>ROUND(E326*U326,2)</f>
        <v>1.1</v>
      </c>
      <c r="W326" s="161"/>
      <c r="X326" s="151"/>
      <c r="Y326" s="151"/>
      <c r="Z326" s="151"/>
      <c r="AA326" s="151"/>
      <c r="AB326" s="151"/>
      <c r="AC326" s="151"/>
      <c r="AD326" s="151"/>
      <c r="AE326" s="151"/>
      <c r="AF326" s="151"/>
      <c r="AG326" s="151" t="s">
        <v>124</v>
      </c>
      <c r="AH326" s="151"/>
      <c r="AI326" s="151"/>
      <c r="AJ326" s="151"/>
      <c r="AK326" s="151"/>
      <c r="AL326" s="151"/>
      <c r="AM326" s="151"/>
      <c r="AN326" s="151"/>
      <c r="AO326" s="151"/>
      <c r="AP326" s="151"/>
      <c r="AQ326" s="151"/>
      <c r="AR326" s="151"/>
      <c r="AS326" s="151"/>
      <c r="AT326" s="151"/>
      <c r="AU326" s="151"/>
      <c r="AV326" s="151"/>
      <c r="AW326" s="151"/>
      <c r="AX326" s="151"/>
      <c r="AY326" s="151"/>
      <c r="AZ326" s="151"/>
      <c r="BA326" s="151"/>
      <c r="BB326" s="151"/>
      <c r="BC326" s="151"/>
      <c r="BD326" s="151"/>
      <c r="BE326" s="151"/>
      <c r="BF326" s="151"/>
      <c r="BG326" s="151"/>
      <c r="BH326" s="151"/>
    </row>
    <row r="327" spans="1:60" ht="12.75" outlineLevel="1">
      <c r="A327" s="158"/>
      <c r="B327" s="159"/>
      <c r="C327" s="188" t="s">
        <v>236</v>
      </c>
      <c r="D327" s="163"/>
      <c r="E327" s="164">
        <v>37.800000000000004</v>
      </c>
      <c r="F327" s="161"/>
      <c r="G327" s="161"/>
      <c r="H327" s="161"/>
      <c r="I327" s="161"/>
      <c r="J327" s="161"/>
      <c r="K327" s="161"/>
      <c r="L327" s="161"/>
      <c r="M327" s="161"/>
      <c r="N327" s="161"/>
      <c r="O327" s="161"/>
      <c r="P327" s="161"/>
      <c r="Q327" s="161"/>
      <c r="R327" s="161"/>
      <c r="S327" s="161"/>
      <c r="T327" s="161"/>
      <c r="U327" s="161"/>
      <c r="V327" s="161"/>
      <c r="W327" s="161"/>
      <c r="X327" s="151"/>
      <c r="Y327" s="151"/>
      <c r="Z327" s="151"/>
      <c r="AA327" s="151"/>
      <c r="AB327" s="151"/>
      <c r="AC327" s="151"/>
      <c r="AD327" s="151"/>
      <c r="AE327" s="151"/>
      <c r="AF327" s="151"/>
      <c r="AG327" s="151" t="s">
        <v>138</v>
      </c>
      <c r="AH327" s="151">
        <v>0</v>
      </c>
      <c r="AI327" s="151"/>
      <c r="AJ327" s="151"/>
      <c r="AK327" s="151"/>
      <c r="AL327" s="151"/>
      <c r="AM327" s="151"/>
      <c r="AN327" s="151"/>
      <c r="AO327" s="151"/>
      <c r="AP327" s="151"/>
      <c r="AQ327" s="151"/>
      <c r="AR327" s="151"/>
      <c r="AS327" s="151"/>
      <c r="AT327" s="151"/>
      <c r="AU327" s="151"/>
      <c r="AV327" s="151"/>
      <c r="AW327" s="151"/>
      <c r="AX327" s="151"/>
      <c r="AY327" s="151"/>
      <c r="AZ327" s="151"/>
      <c r="BA327" s="151"/>
      <c r="BB327" s="151"/>
      <c r="BC327" s="151"/>
      <c r="BD327" s="151"/>
      <c r="BE327" s="151"/>
      <c r="BF327" s="151"/>
      <c r="BG327" s="151"/>
      <c r="BH327" s="151"/>
    </row>
    <row r="328" spans="1:60" ht="12.75" outlineLevel="1">
      <c r="A328" s="158"/>
      <c r="B328" s="159"/>
      <c r="C328" s="247"/>
      <c r="D328" s="248"/>
      <c r="E328" s="248"/>
      <c r="F328" s="248"/>
      <c r="G328" s="248"/>
      <c r="H328" s="161"/>
      <c r="I328" s="161"/>
      <c r="J328" s="161"/>
      <c r="K328" s="161"/>
      <c r="L328" s="161"/>
      <c r="M328" s="161"/>
      <c r="N328" s="161"/>
      <c r="O328" s="161"/>
      <c r="P328" s="161"/>
      <c r="Q328" s="161"/>
      <c r="R328" s="161"/>
      <c r="S328" s="161"/>
      <c r="T328" s="161"/>
      <c r="U328" s="161"/>
      <c r="V328" s="161"/>
      <c r="W328" s="161"/>
      <c r="X328" s="151"/>
      <c r="Y328" s="151"/>
      <c r="Z328" s="151"/>
      <c r="AA328" s="151"/>
      <c r="AB328" s="151"/>
      <c r="AC328" s="151"/>
      <c r="AD328" s="151"/>
      <c r="AE328" s="151"/>
      <c r="AF328" s="151"/>
      <c r="AG328" s="151" t="s">
        <v>127</v>
      </c>
      <c r="AH328" s="151"/>
      <c r="AI328" s="151"/>
      <c r="AJ328" s="151"/>
      <c r="AK328" s="151"/>
      <c r="AL328" s="151"/>
      <c r="AM328" s="151"/>
      <c r="AN328" s="151"/>
      <c r="AO328" s="151"/>
      <c r="AP328" s="151"/>
      <c r="AQ328" s="151"/>
      <c r="AR328" s="151"/>
      <c r="AS328" s="151"/>
      <c r="AT328" s="151"/>
      <c r="AU328" s="151"/>
      <c r="AV328" s="151"/>
      <c r="AW328" s="151"/>
      <c r="AX328" s="151"/>
      <c r="AY328" s="151"/>
      <c r="AZ328" s="151"/>
      <c r="BA328" s="151"/>
      <c r="BB328" s="151"/>
      <c r="BC328" s="151"/>
      <c r="BD328" s="151"/>
      <c r="BE328" s="151"/>
      <c r="BF328" s="151"/>
      <c r="BG328" s="151"/>
      <c r="BH328" s="151"/>
    </row>
    <row r="329" spans="1:60" ht="12.75" outlineLevel="1">
      <c r="A329" s="176">
        <v>40</v>
      </c>
      <c r="B329" s="177" t="s">
        <v>324</v>
      </c>
      <c r="C329" s="187" t="s">
        <v>325</v>
      </c>
      <c r="D329" s="178" t="s">
        <v>232</v>
      </c>
      <c r="E329" s="179">
        <v>336</v>
      </c>
      <c r="F329" s="180"/>
      <c r="G329" s="181">
        <f>ROUND(E329*F329,2)</f>
        <v>0</v>
      </c>
      <c r="H329" s="180"/>
      <c r="I329" s="181">
        <f>ROUND(E329*H329,2)</f>
        <v>0</v>
      </c>
      <c r="J329" s="180"/>
      <c r="K329" s="181">
        <f>ROUND(E329*J329,2)</f>
        <v>0</v>
      </c>
      <c r="L329" s="181">
        <v>21</v>
      </c>
      <c r="M329" s="181">
        <f>G329*(1+L329/100)</f>
        <v>0</v>
      </c>
      <c r="N329" s="181">
        <v>0.031700000000000006</v>
      </c>
      <c r="O329" s="181">
        <f>ROUND(E329*N329,2)</f>
        <v>10.65</v>
      </c>
      <c r="P329" s="181">
        <v>0</v>
      </c>
      <c r="Q329" s="181">
        <f>ROUND(E329*P329,2)</f>
        <v>0</v>
      </c>
      <c r="R329" s="181"/>
      <c r="S329" s="181" t="s">
        <v>322</v>
      </c>
      <c r="T329" s="182" t="s">
        <v>323</v>
      </c>
      <c r="U329" s="161">
        <v>0.008</v>
      </c>
      <c r="V329" s="161">
        <f>ROUND(E329*U329,2)</f>
        <v>2.69</v>
      </c>
      <c r="W329" s="161"/>
      <c r="X329" s="151"/>
      <c r="Y329" s="151"/>
      <c r="Z329" s="151"/>
      <c r="AA329" s="151"/>
      <c r="AB329" s="151"/>
      <c r="AC329" s="151"/>
      <c r="AD329" s="151"/>
      <c r="AE329" s="151"/>
      <c r="AF329" s="151"/>
      <c r="AG329" s="151" t="s">
        <v>124</v>
      </c>
      <c r="AH329" s="151"/>
      <c r="AI329" s="151"/>
      <c r="AJ329" s="151"/>
      <c r="AK329" s="151"/>
      <c r="AL329" s="151"/>
      <c r="AM329" s="151"/>
      <c r="AN329" s="151"/>
      <c r="AO329" s="151"/>
      <c r="AP329" s="151"/>
      <c r="AQ329" s="151"/>
      <c r="AR329" s="151"/>
      <c r="AS329" s="151"/>
      <c r="AT329" s="151"/>
      <c r="AU329" s="151"/>
      <c r="AV329" s="151"/>
      <c r="AW329" s="151"/>
      <c r="AX329" s="151"/>
      <c r="AY329" s="151"/>
      <c r="AZ329" s="151"/>
      <c r="BA329" s="151"/>
      <c r="BB329" s="151"/>
      <c r="BC329" s="151"/>
      <c r="BD329" s="151"/>
      <c r="BE329" s="151"/>
      <c r="BF329" s="151"/>
      <c r="BG329" s="151"/>
      <c r="BH329" s="151"/>
    </row>
    <row r="330" spans="1:60" ht="12.75" outlineLevel="1">
      <c r="A330" s="158"/>
      <c r="B330" s="159"/>
      <c r="C330" s="188" t="s">
        <v>316</v>
      </c>
      <c r="D330" s="163"/>
      <c r="E330" s="164">
        <v>300</v>
      </c>
      <c r="F330" s="161"/>
      <c r="G330" s="161"/>
      <c r="H330" s="161"/>
      <c r="I330" s="161"/>
      <c r="J330" s="161"/>
      <c r="K330" s="161"/>
      <c r="L330" s="161"/>
      <c r="M330" s="161"/>
      <c r="N330" s="161"/>
      <c r="O330" s="161"/>
      <c r="P330" s="161"/>
      <c r="Q330" s="161"/>
      <c r="R330" s="161"/>
      <c r="S330" s="161"/>
      <c r="T330" s="161"/>
      <c r="U330" s="161"/>
      <c r="V330" s="161"/>
      <c r="W330" s="161"/>
      <c r="X330" s="151"/>
      <c r="Y330" s="151"/>
      <c r="Z330" s="151"/>
      <c r="AA330" s="151"/>
      <c r="AB330" s="151"/>
      <c r="AC330" s="151"/>
      <c r="AD330" s="151"/>
      <c r="AE330" s="151"/>
      <c r="AF330" s="151"/>
      <c r="AG330" s="151" t="s">
        <v>138</v>
      </c>
      <c r="AH330" s="151">
        <v>0</v>
      </c>
      <c r="AI330" s="151"/>
      <c r="AJ330" s="151"/>
      <c r="AK330" s="151"/>
      <c r="AL330" s="151"/>
      <c r="AM330" s="151"/>
      <c r="AN330" s="151"/>
      <c r="AO330" s="151"/>
      <c r="AP330" s="151"/>
      <c r="AQ330" s="151"/>
      <c r="AR330" s="151"/>
      <c r="AS330" s="151"/>
      <c r="AT330" s="151"/>
      <c r="AU330" s="151"/>
      <c r="AV330" s="151"/>
      <c r="AW330" s="151"/>
      <c r="AX330" s="151"/>
      <c r="AY330" s="151"/>
      <c r="AZ330" s="151"/>
      <c r="BA330" s="151"/>
      <c r="BB330" s="151"/>
      <c r="BC330" s="151"/>
      <c r="BD330" s="151"/>
      <c r="BE330" s="151"/>
      <c r="BF330" s="151"/>
      <c r="BG330" s="151"/>
      <c r="BH330" s="151"/>
    </row>
    <row r="331" spans="1:60" ht="12.75" outlineLevel="1">
      <c r="A331" s="158"/>
      <c r="B331" s="159"/>
      <c r="C331" s="188" t="s">
        <v>317</v>
      </c>
      <c r="D331" s="163"/>
      <c r="E331" s="164">
        <v>36</v>
      </c>
      <c r="F331" s="161"/>
      <c r="G331" s="161"/>
      <c r="H331" s="161"/>
      <c r="I331" s="161"/>
      <c r="J331" s="161"/>
      <c r="K331" s="161"/>
      <c r="L331" s="161"/>
      <c r="M331" s="161"/>
      <c r="N331" s="161"/>
      <c r="O331" s="161"/>
      <c r="P331" s="161"/>
      <c r="Q331" s="161"/>
      <c r="R331" s="161"/>
      <c r="S331" s="161"/>
      <c r="T331" s="161"/>
      <c r="U331" s="161"/>
      <c r="V331" s="161"/>
      <c r="W331" s="161"/>
      <c r="X331" s="151"/>
      <c r="Y331" s="151"/>
      <c r="Z331" s="151"/>
      <c r="AA331" s="151"/>
      <c r="AB331" s="151"/>
      <c r="AC331" s="151"/>
      <c r="AD331" s="151"/>
      <c r="AE331" s="151"/>
      <c r="AF331" s="151"/>
      <c r="AG331" s="151" t="s">
        <v>138</v>
      </c>
      <c r="AH331" s="151">
        <v>0</v>
      </c>
      <c r="AI331" s="151"/>
      <c r="AJ331" s="151"/>
      <c r="AK331" s="151"/>
      <c r="AL331" s="151"/>
      <c r="AM331" s="151"/>
      <c r="AN331" s="151"/>
      <c r="AO331" s="151"/>
      <c r="AP331" s="151"/>
      <c r="AQ331" s="151"/>
      <c r="AR331" s="151"/>
      <c r="AS331" s="151"/>
      <c r="AT331" s="151"/>
      <c r="AU331" s="151"/>
      <c r="AV331" s="151"/>
      <c r="AW331" s="151"/>
      <c r="AX331" s="151"/>
      <c r="AY331" s="151"/>
      <c r="AZ331" s="151"/>
      <c r="BA331" s="151"/>
      <c r="BB331" s="151"/>
      <c r="BC331" s="151"/>
      <c r="BD331" s="151"/>
      <c r="BE331" s="151"/>
      <c r="BF331" s="151"/>
      <c r="BG331" s="151"/>
      <c r="BH331" s="151"/>
    </row>
    <row r="332" spans="1:60" ht="12.75" outlineLevel="1">
      <c r="A332" s="158"/>
      <c r="B332" s="159"/>
      <c r="C332" s="247"/>
      <c r="D332" s="248"/>
      <c r="E332" s="248"/>
      <c r="F332" s="248"/>
      <c r="G332" s="248"/>
      <c r="H332" s="161"/>
      <c r="I332" s="161"/>
      <c r="J332" s="161"/>
      <c r="K332" s="161"/>
      <c r="L332" s="161"/>
      <c r="M332" s="161"/>
      <c r="N332" s="161"/>
      <c r="O332" s="161"/>
      <c r="P332" s="161"/>
      <c r="Q332" s="161"/>
      <c r="R332" s="161"/>
      <c r="S332" s="161"/>
      <c r="T332" s="161"/>
      <c r="U332" s="161"/>
      <c r="V332" s="161"/>
      <c r="W332" s="161"/>
      <c r="X332" s="151"/>
      <c r="Y332" s="151"/>
      <c r="Z332" s="151"/>
      <c r="AA332" s="151"/>
      <c r="AB332" s="151"/>
      <c r="AC332" s="151"/>
      <c r="AD332" s="151"/>
      <c r="AE332" s="151"/>
      <c r="AF332" s="151"/>
      <c r="AG332" s="151" t="s">
        <v>127</v>
      </c>
      <c r="AH332" s="151"/>
      <c r="AI332" s="151"/>
      <c r="AJ332" s="151"/>
      <c r="AK332" s="151"/>
      <c r="AL332" s="151"/>
      <c r="AM332" s="151"/>
      <c r="AN332" s="151"/>
      <c r="AO332" s="151"/>
      <c r="AP332" s="151"/>
      <c r="AQ332" s="151"/>
      <c r="AR332" s="151"/>
      <c r="AS332" s="151"/>
      <c r="AT332" s="151"/>
      <c r="AU332" s="151"/>
      <c r="AV332" s="151"/>
      <c r="AW332" s="151"/>
      <c r="AX332" s="151"/>
      <c r="AY332" s="151"/>
      <c r="AZ332" s="151"/>
      <c r="BA332" s="151"/>
      <c r="BB332" s="151"/>
      <c r="BC332" s="151"/>
      <c r="BD332" s="151"/>
      <c r="BE332" s="151"/>
      <c r="BF332" s="151"/>
      <c r="BG332" s="151"/>
      <c r="BH332" s="151"/>
    </row>
    <row r="333" spans="1:60" ht="22.5" outlineLevel="1">
      <c r="A333" s="176">
        <v>41</v>
      </c>
      <c r="B333" s="177" t="s">
        <v>326</v>
      </c>
      <c r="C333" s="187" t="s">
        <v>327</v>
      </c>
      <c r="D333" s="178" t="s">
        <v>328</v>
      </c>
      <c r="E333" s="179">
        <v>168</v>
      </c>
      <c r="F333" s="180"/>
      <c r="G333" s="181">
        <f>ROUND(E333*F333,2)</f>
        <v>0</v>
      </c>
      <c r="H333" s="180"/>
      <c r="I333" s="181">
        <f>ROUND(E333*H333,2)</f>
        <v>0</v>
      </c>
      <c r="J333" s="180"/>
      <c r="K333" s="181">
        <f>ROUND(E333*J333,2)</f>
        <v>0</v>
      </c>
      <c r="L333" s="181">
        <v>21</v>
      </c>
      <c r="M333" s="181">
        <f>G333*(1+L333/100)</f>
        <v>0</v>
      </c>
      <c r="N333" s="181">
        <v>2E-05</v>
      </c>
      <c r="O333" s="181">
        <f>ROUND(E333*N333,2)</f>
        <v>0</v>
      </c>
      <c r="P333" s="181">
        <v>0</v>
      </c>
      <c r="Q333" s="181">
        <f>ROUND(E333*P333,2)</f>
        <v>0</v>
      </c>
      <c r="R333" s="181" t="s">
        <v>243</v>
      </c>
      <c r="S333" s="181" t="s">
        <v>123</v>
      </c>
      <c r="T333" s="182" t="s">
        <v>123</v>
      </c>
      <c r="U333" s="161">
        <v>0.07</v>
      </c>
      <c r="V333" s="161">
        <f>ROUND(E333*U333,2)</f>
        <v>11.76</v>
      </c>
      <c r="W333" s="161"/>
      <c r="X333" s="151"/>
      <c r="Y333" s="151"/>
      <c r="Z333" s="151"/>
      <c r="AA333" s="151"/>
      <c r="AB333" s="151"/>
      <c r="AC333" s="151"/>
      <c r="AD333" s="151"/>
      <c r="AE333" s="151"/>
      <c r="AF333" s="151"/>
      <c r="AG333" s="151" t="s">
        <v>124</v>
      </c>
      <c r="AH333" s="151"/>
      <c r="AI333" s="151"/>
      <c r="AJ333" s="151"/>
      <c r="AK333" s="151"/>
      <c r="AL333" s="151"/>
      <c r="AM333" s="151"/>
      <c r="AN333" s="151"/>
      <c r="AO333" s="151"/>
      <c r="AP333" s="151"/>
      <c r="AQ333" s="151"/>
      <c r="AR333" s="151"/>
      <c r="AS333" s="151"/>
      <c r="AT333" s="151"/>
      <c r="AU333" s="151"/>
      <c r="AV333" s="151"/>
      <c r="AW333" s="151"/>
      <c r="AX333" s="151"/>
      <c r="AY333" s="151"/>
      <c r="AZ333" s="151"/>
      <c r="BA333" s="151"/>
      <c r="BB333" s="151"/>
      <c r="BC333" s="151"/>
      <c r="BD333" s="151"/>
      <c r="BE333" s="151"/>
      <c r="BF333" s="151"/>
      <c r="BG333" s="151"/>
      <c r="BH333" s="151"/>
    </row>
    <row r="334" spans="1:60" ht="12.75" outlineLevel="1">
      <c r="A334" s="158"/>
      <c r="B334" s="159"/>
      <c r="C334" s="188" t="s">
        <v>329</v>
      </c>
      <c r="D334" s="163"/>
      <c r="E334" s="164">
        <v>58</v>
      </c>
      <c r="F334" s="161"/>
      <c r="G334" s="161"/>
      <c r="H334" s="161"/>
      <c r="I334" s="161"/>
      <c r="J334" s="161"/>
      <c r="K334" s="161"/>
      <c r="L334" s="161"/>
      <c r="M334" s="161"/>
      <c r="N334" s="161"/>
      <c r="O334" s="161"/>
      <c r="P334" s="161"/>
      <c r="Q334" s="161"/>
      <c r="R334" s="161"/>
      <c r="S334" s="161"/>
      <c r="T334" s="161"/>
      <c r="U334" s="161"/>
      <c r="V334" s="161"/>
      <c r="W334" s="161"/>
      <c r="X334" s="151"/>
      <c r="Y334" s="151"/>
      <c r="Z334" s="151"/>
      <c r="AA334" s="151"/>
      <c r="AB334" s="151"/>
      <c r="AC334" s="151"/>
      <c r="AD334" s="151"/>
      <c r="AE334" s="151"/>
      <c r="AF334" s="151"/>
      <c r="AG334" s="151" t="s">
        <v>138</v>
      </c>
      <c r="AH334" s="151">
        <v>0</v>
      </c>
      <c r="AI334" s="151"/>
      <c r="AJ334" s="151"/>
      <c r="AK334" s="151"/>
      <c r="AL334" s="151"/>
      <c r="AM334" s="151"/>
      <c r="AN334" s="151"/>
      <c r="AO334" s="151"/>
      <c r="AP334" s="151"/>
      <c r="AQ334" s="151"/>
      <c r="AR334" s="151"/>
      <c r="AS334" s="151"/>
      <c r="AT334" s="151"/>
      <c r="AU334" s="151"/>
      <c r="AV334" s="151"/>
      <c r="AW334" s="151"/>
      <c r="AX334" s="151"/>
      <c r="AY334" s="151"/>
      <c r="AZ334" s="151"/>
      <c r="BA334" s="151"/>
      <c r="BB334" s="151"/>
      <c r="BC334" s="151"/>
      <c r="BD334" s="151"/>
      <c r="BE334" s="151"/>
      <c r="BF334" s="151"/>
      <c r="BG334" s="151"/>
      <c r="BH334" s="151"/>
    </row>
    <row r="335" spans="1:60" ht="12.75" outlineLevel="1">
      <c r="A335" s="158"/>
      <c r="B335" s="159"/>
      <c r="C335" s="188" t="s">
        <v>330</v>
      </c>
      <c r="D335" s="163"/>
      <c r="E335" s="164">
        <v>110</v>
      </c>
      <c r="F335" s="161"/>
      <c r="G335" s="161"/>
      <c r="H335" s="161"/>
      <c r="I335" s="161"/>
      <c r="J335" s="161"/>
      <c r="K335" s="161"/>
      <c r="L335" s="161"/>
      <c r="M335" s="161"/>
      <c r="N335" s="161"/>
      <c r="O335" s="161"/>
      <c r="P335" s="161"/>
      <c r="Q335" s="161"/>
      <c r="R335" s="161"/>
      <c r="S335" s="161"/>
      <c r="T335" s="161"/>
      <c r="U335" s="161"/>
      <c r="V335" s="161"/>
      <c r="W335" s="161"/>
      <c r="X335" s="151"/>
      <c r="Y335" s="151"/>
      <c r="Z335" s="151"/>
      <c r="AA335" s="151"/>
      <c r="AB335" s="151"/>
      <c r="AC335" s="151"/>
      <c r="AD335" s="151"/>
      <c r="AE335" s="151"/>
      <c r="AF335" s="151"/>
      <c r="AG335" s="151" t="s">
        <v>138</v>
      </c>
      <c r="AH335" s="151">
        <v>0</v>
      </c>
      <c r="AI335" s="151"/>
      <c r="AJ335" s="151"/>
      <c r="AK335" s="151"/>
      <c r="AL335" s="151"/>
      <c r="AM335" s="151"/>
      <c r="AN335" s="151"/>
      <c r="AO335" s="151"/>
      <c r="AP335" s="151"/>
      <c r="AQ335" s="151"/>
      <c r="AR335" s="151"/>
      <c r="AS335" s="151"/>
      <c r="AT335" s="151"/>
      <c r="AU335" s="151"/>
      <c r="AV335" s="151"/>
      <c r="AW335" s="151"/>
      <c r="AX335" s="151"/>
      <c r="AY335" s="151"/>
      <c r="AZ335" s="151"/>
      <c r="BA335" s="151"/>
      <c r="BB335" s="151"/>
      <c r="BC335" s="151"/>
      <c r="BD335" s="151"/>
      <c r="BE335" s="151"/>
      <c r="BF335" s="151"/>
      <c r="BG335" s="151"/>
      <c r="BH335" s="151"/>
    </row>
    <row r="336" spans="1:60" ht="12.75" outlineLevel="1">
      <c r="A336" s="158"/>
      <c r="B336" s="159"/>
      <c r="C336" s="247"/>
      <c r="D336" s="248"/>
      <c r="E336" s="248"/>
      <c r="F336" s="248"/>
      <c r="G336" s="248"/>
      <c r="H336" s="161"/>
      <c r="I336" s="161"/>
      <c r="J336" s="161"/>
      <c r="K336" s="161"/>
      <c r="L336" s="161"/>
      <c r="M336" s="161"/>
      <c r="N336" s="161"/>
      <c r="O336" s="161"/>
      <c r="P336" s="161"/>
      <c r="Q336" s="161"/>
      <c r="R336" s="161"/>
      <c r="S336" s="161"/>
      <c r="T336" s="161"/>
      <c r="U336" s="161"/>
      <c r="V336" s="161"/>
      <c r="W336" s="161"/>
      <c r="X336" s="151"/>
      <c r="Y336" s="151"/>
      <c r="Z336" s="151"/>
      <c r="AA336" s="151"/>
      <c r="AB336" s="151"/>
      <c r="AC336" s="151"/>
      <c r="AD336" s="151"/>
      <c r="AE336" s="151"/>
      <c r="AF336" s="151"/>
      <c r="AG336" s="151" t="s">
        <v>127</v>
      </c>
      <c r="AH336" s="151"/>
      <c r="AI336" s="151"/>
      <c r="AJ336" s="151"/>
      <c r="AK336" s="151"/>
      <c r="AL336" s="151"/>
      <c r="AM336" s="151"/>
      <c r="AN336" s="151"/>
      <c r="AO336" s="151"/>
      <c r="AP336" s="151"/>
      <c r="AQ336" s="151"/>
      <c r="AR336" s="151"/>
      <c r="AS336" s="151"/>
      <c r="AT336" s="151"/>
      <c r="AU336" s="151"/>
      <c r="AV336" s="151"/>
      <c r="AW336" s="151"/>
      <c r="AX336" s="151"/>
      <c r="AY336" s="151"/>
      <c r="AZ336" s="151"/>
      <c r="BA336" s="151"/>
      <c r="BB336" s="151"/>
      <c r="BC336" s="151"/>
      <c r="BD336" s="151"/>
      <c r="BE336" s="151"/>
      <c r="BF336" s="151"/>
      <c r="BG336" s="151"/>
      <c r="BH336" s="151"/>
    </row>
    <row r="337" spans="1:60" ht="12.75" outlineLevel="1">
      <c r="A337" s="176">
        <v>42</v>
      </c>
      <c r="B337" s="177" t="s">
        <v>331</v>
      </c>
      <c r="C337" s="187" t="s">
        <v>332</v>
      </c>
      <c r="D337" s="178" t="s">
        <v>232</v>
      </c>
      <c r="E337" s="179">
        <v>300</v>
      </c>
      <c r="F337" s="180"/>
      <c r="G337" s="181">
        <f>ROUND(E337*F337,2)</f>
        <v>0</v>
      </c>
      <c r="H337" s="180"/>
      <c r="I337" s="181">
        <f>ROUND(E337*H337,2)</f>
        <v>0</v>
      </c>
      <c r="J337" s="180"/>
      <c r="K337" s="181">
        <f>ROUND(E337*J337,2)</f>
        <v>0</v>
      </c>
      <c r="L337" s="181">
        <v>21</v>
      </c>
      <c r="M337" s="181">
        <f>G337*(1+L337/100)</f>
        <v>0</v>
      </c>
      <c r="N337" s="181">
        <v>0.030000000000000002</v>
      </c>
      <c r="O337" s="181">
        <f>ROUND(E337*N337,2)</f>
        <v>9</v>
      </c>
      <c r="P337" s="181">
        <v>0</v>
      </c>
      <c r="Q337" s="181">
        <f>ROUND(E337*P337,2)</f>
        <v>0</v>
      </c>
      <c r="R337" s="181"/>
      <c r="S337" s="181" t="s">
        <v>322</v>
      </c>
      <c r="T337" s="182" t="s">
        <v>323</v>
      </c>
      <c r="U337" s="161">
        <v>0.036000000000000004</v>
      </c>
      <c r="V337" s="161">
        <f>ROUND(E337*U337,2)</f>
        <v>10.8</v>
      </c>
      <c r="W337" s="161"/>
      <c r="X337" s="151"/>
      <c r="Y337" s="151"/>
      <c r="Z337" s="151"/>
      <c r="AA337" s="151"/>
      <c r="AB337" s="151"/>
      <c r="AC337" s="151"/>
      <c r="AD337" s="151"/>
      <c r="AE337" s="151"/>
      <c r="AF337" s="151"/>
      <c r="AG337" s="151" t="s">
        <v>124</v>
      </c>
      <c r="AH337" s="151"/>
      <c r="AI337" s="151"/>
      <c r="AJ337" s="151"/>
      <c r="AK337" s="151"/>
      <c r="AL337" s="151"/>
      <c r="AM337" s="151"/>
      <c r="AN337" s="151"/>
      <c r="AO337" s="151"/>
      <c r="AP337" s="151"/>
      <c r="AQ337" s="151"/>
      <c r="AR337" s="151"/>
      <c r="AS337" s="151"/>
      <c r="AT337" s="151"/>
      <c r="AU337" s="151"/>
      <c r="AV337" s="151"/>
      <c r="AW337" s="151"/>
      <c r="AX337" s="151"/>
      <c r="AY337" s="151"/>
      <c r="AZ337" s="151"/>
      <c r="BA337" s="151"/>
      <c r="BB337" s="151"/>
      <c r="BC337" s="151"/>
      <c r="BD337" s="151"/>
      <c r="BE337" s="151"/>
      <c r="BF337" s="151"/>
      <c r="BG337" s="151"/>
      <c r="BH337" s="151"/>
    </row>
    <row r="338" spans="1:60" ht="12.75" outlineLevel="1">
      <c r="A338" s="158"/>
      <c r="B338" s="159"/>
      <c r="C338" s="188" t="s">
        <v>316</v>
      </c>
      <c r="D338" s="163"/>
      <c r="E338" s="164">
        <v>300</v>
      </c>
      <c r="F338" s="161"/>
      <c r="G338" s="161"/>
      <c r="H338" s="161"/>
      <c r="I338" s="161"/>
      <c r="J338" s="161"/>
      <c r="K338" s="161"/>
      <c r="L338" s="161"/>
      <c r="M338" s="161"/>
      <c r="N338" s="161"/>
      <c r="O338" s="161"/>
      <c r="P338" s="161"/>
      <c r="Q338" s="161"/>
      <c r="R338" s="161"/>
      <c r="S338" s="161"/>
      <c r="T338" s="161"/>
      <c r="U338" s="161"/>
      <c r="V338" s="161"/>
      <c r="W338" s="161"/>
      <c r="X338" s="151"/>
      <c r="Y338" s="151"/>
      <c r="Z338" s="151"/>
      <c r="AA338" s="151"/>
      <c r="AB338" s="151"/>
      <c r="AC338" s="151"/>
      <c r="AD338" s="151"/>
      <c r="AE338" s="151"/>
      <c r="AF338" s="151"/>
      <c r="AG338" s="151" t="s">
        <v>138</v>
      </c>
      <c r="AH338" s="151">
        <v>0</v>
      </c>
      <c r="AI338" s="151"/>
      <c r="AJ338" s="151"/>
      <c r="AK338" s="151"/>
      <c r="AL338" s="151"/>
      <c r="AM338" s="151"/>
      <c r="AN338" s="151"/>
      <c r="AO338" s="151"/>
      <c r="AP338" s="151"/>
      <c r="AQ338" s="151"/>
      <c r="AR338" s="151"/>
      <c r="AS338" s="151"/>
      <c r="AT338" s="151"/>
      <c r="AU338" s="151"/>
      <c r="AV338" s="151"/>
      <c r="AW338" s="151"/>
      <c r="AX338" s="151"/>
      <c r="AY338" s="151"/>
      <c r="AZ338" s="151"/>
      <c r="BA338" s="151"/>
      <c r="BB338" s="151"/>
      <c r="BC338" s="151"/>
      <c r="BD338" s="151"/>
      <c r="BE338" s="151"/>
      <c r="BF338" s="151"/>
      <c r="BG338" s="151"/>
      <c r="BH338" s="151"/>
    </row>
    <row r="339" spans="1:60" ht="12.75" outlineLevel="1">
      <c r="A339" s="158"/>
      <c r="B339" s="159"/>
      <c r="C339" s="247"/>
      <c r="D339" s="248"/>
      <c r="E339" s="248"/>
      <c r="F339" s="248"/>
      <c r="G339" s="248"/>
      <c r="H339" s="161"/>
      <c r="I339" s="161"/>
      <c r="J339" s="161"/>
      <c r="K339" s="161"/>
      <c r="L339" s="161"/>
      <c r="M339" s="161"/>
      <c r="N339" s="161"/>
      <c r="O339" s="161"/>
      <c r="P339" s="161"/>
      <c r="Q339" s="161"/>
      <c r="R339" s="161"/>
      <c r="S339" s="161"/>
      <c r="T339" s="161"/>
      <c r="U339" s="161"/>
      <c r="V339" s="161"/>
      <c r="W339" s="161"/>
      <c r="X339" s="151"/>
      <c r="Y339" s="151"/>
      <c r="Z339" s="151"/>
      <c r="AA339" s="151"/>
      <c r="AB339" s="151"/>
      <c r="AC339" s="151"/>
      <c r="AD339" s="151"/>
      <c r="AE339" s="151"/>
      <c r="AF339" s="151"/>
      <c r="AG339" s="151" t="s">
        <v>127</v>
      </c>
      <c r="AH339" s="151"/>
      <c r="AI339" s="151"/>
      <c r="AJ339" s="151"/>
      <c r="AK339" s="151"/>
      <c r="AL339" s="151"/>
      <c r="AM339" s="151"/>
      <c r="AN339" s="151"/>
      <c r="AO339" s="151"/>
      <c r="AP339" s="151"/>
      <c r="AQ339" s="151"/>
      <c r="AR339" s="151"/>
      <c r="AS339" s="151"/>
      <c r="AT339" s="151"/>
      <c r="AU339" s="151"/>
      <c r="AV339" s="151"/>
      <c r="AW339" s="151"/>
      <c r="AX339" s="151"/>
      <c r="AY339" s="151"/>
      <c r="AZ339" s="151"/>
      <c r="BA339" s="151"/>
      <c r="BB339" s="151"/>
      <c r="BC339" s="151"/>
      <c r="BD339" s="151"/>
      <c r="BE339" s="151"/>
      <c r="BF339" s="151"/>
      <c r="BG339" s="151"/>
      <c r="BH339" s="151"/>
    </row>
    <row r="340" spans="1:60" ht="12.75" outlineLevel="1">
      <c r="A340" s="176">
        <v>43</v>
      </c>
      <c r="B340" s="177" t="s">
        <v>333</v>
      </c>
      <c r="C340" s="187" t="s">
        <v>334</v>
      </c>
      <c r="D340" s="178" t="s">
        <v>232</v>
      </c>
      <c r="E340" s="179">
        <v>36</v>
      </c>
      <c r="F340" s="180"/>
      <c r="G340" s="181">
        <f>ROUND(E340*F340,2)</f>
        <v>0</v>
      </c>
      <c r="H340" s="180"/>
      <c r="I340" s="181">
        <f>ROUND(E340*H340,2)</f>
        <v>0</v>
      </c>
      <c r="J340" s="180"/>
      <c r="K340" s="181">
        <f>ROUND(E340*J340,2)</f>
        <v>0</v>
      </c>
      <c r="L340" s="181">
        <v>21</v>
      </c>
      <c r="M340" s="181">
        <f>G340*(1+L340/100)</f>
        <v>0</v>
      </c>
      <c r="N340" s="181">
        <v>0.1</v>
      </c>
      <c r="O340" s="181">
        <f>ROUND(E340*N340,2)</f>
        <v>3.6</v>
      </c>
      <c r="P340" s="181">
        <v>0</v>
      </c>
      <c r="Q340" s="181">
        <f>ROUND(E340*P340,2)</f>
        <v>0</v>
      </c>
      <c r="R340" s="181"/>
      <c r="S340" s="181" t="s">
        <v>322</v>
      </c>
      <c r="T340" s="182" t="s">
        <v>323</v>
      </c>
      <c r="U340" s="161">
        <v>0.036000000000000004</v>
      </c>
      <c r="V340" s="161">
        <f>ROUND(E340*U340,2)</f>
        <v>1.3</v>
      </c>
      <c r="W340" s="161"/>
      <c r="X340" s="151"/>
      <c r="Y340" s="151"/>
      <c r="Z340" s="151"/>
      <c r="AA340" s="151"/>
      <c r="AB340" s="151"/>
      <c r="AC340" s="151"/>
      <c r="AD340" s="151"/>
      <c r="AE340" s="151"/>
      <c r="AF340" s="151"/>
      <c r="AG340" s="151" t="s">
        <v>124</v>
      </c>
      <c r="AH340" s="151"/>
      <c r="AI340" s="151"/>
      <c r="AJ340" s="151"/>
      <c r="AK340" s="151"/>
      <c r="AL340" s="151"/>
      <c r="AM340" s="151"/>
      <c r="AN340" s="151"/>
      <c r="AO340" s="151"/>
      <c r="AP340" s="151"/>
      <c r="AQ340" s="151"/>
      <c r="AR340" s="151"/>
      <c r="AS340" s="151"/>
      <c r="AT340" s="151"/>
      <c r="AU340" s="151"/>
      <c r="AV340" s="151"/>
      <c r="AW340" s="151"/>
      <c r="AX340" s="151"/>
      <c r="AY340" s="151"/>
      <c r="AZ340" s="151"/>
      <c r="BA340" s="151"/>
      <c r="BB340" s="151"/>
      <c r="BC340" s="151"/>
      <c r="BD340" s="151"/>
      <c r="BE340" s="151"/>
      <c r="BF340" s="151"/>
      <c r="BG340" s="151"/>
      <c r="BH340" s="151"/>
    </row>
    <row r="341" spans="1:60" ht="12.75" outlineLevel="1">
      <c r="A341" s="158"/>
      <c r="B341" s="159"/>
      <c r="C341" s="249" t="s">
        <v>614</v>
      </c>
      <c r="D341" s="250"/>
      <c r="E341" s="250"/>
      <c r="F341" s="250"/>
      <c r="G341" s="250"/>
      <c r="H341" s="161"/>
      <c r="I341" s="161"/>
      <c r="J341" s="161"/>
      <c r="K341" s="161"/>
      <c r="L341" s="161"/>
      <c r="M341" s="161"/>
      <c r="N341" s="161"/>
      <c r="O341" s="161"/>
      <c r="P341" s="161"/>
      <c r="Q341" s="161"/>
      <c r="R341" s="161"/>
      <c r="S341" s="161"/>
      <c r="T341" s="161"/>
      <c r="U341" s="161"/>
      <c r="V341" s="161"/>
      <c r="W341" s="161"/>
      <c r="X341" s="151"/>
      <c r="Y341" s="151"/>
      <c r="Z341" s="151"/>
      <c r="AA341" s="151"/>
      <c r="AB341" s="151"/>
      <c r="AC341" s="151"/>
      <c r="AD341" s="151"/>
      <c r="AE341" s="151"/>
      <c r="AF341" s="151"/>
      <c r="AG341" s="151" t="s">
        <v>136</v>
      </c>
      <c r="AH341" s="151"/>
      <c r="AI341" s="151"/>
      <c r="AJ341" s="151"/>
      <c r="AK341" s="151"/>
      <c r="AL341" s="151"/>
      <c r="AM341" s="151"/>
      <c r="AN341" s="151"/>
      <c r="AO341" s="151"/>
      <c r="AP341" s="151"/>
      <c r="AQ341" s="151"/>
      <c r="AR341" s="151"/>
      <c r="AS341" s="151"/>
      <c r="AT341" s="151"/>
      <c r="AU341" s="151"/>
      <c r="AV341" s="151"/>
      <c r="AW341" s="151"/>
      <c r="AX341" s="151"/>
      <c r="AY341" s="151"/>
      <c r="AZ341" s="151"/>
      <c r="BA341" s="151"/>
      <c r="BB341" s="151"/>
      <c r="BC341" s="151"/>
      <c r="BD341" s="151"/>
      <c r="BE341" s="151"/>
      <c r="BF341" s="151"/>
      <c r="BG341" s="151"/>
      <c r="BH341" s="151"/>
    </row>
    <row r="342" spans="1:60" ht="12.75" outlineLevel="1">
      <c r="A342" s="158"/>
      <c r="B342" s="159"/>
      <c r="C342" s="251" t="s">
        <v>335</v>
      </c>
      <c r="D342" s="252"/>
      <c r="E342" s="252"/>
      <c r="F342" s="252"/>
      <c r="G342" s="252"/>
      <c r="H342" s="161"/>
      <c r="I342" s="161"/>
      <c r="J342" s="161"/>
      <c r="K342" s="161"/>
      <c r="L342" s="161"/>
      <c r="M342" s="161"/>
      <c r="N342" s="161"/>
      <c r="O342" s="161"/>
      <c r="P342" s="161"/>
      <c r="Q342" s="161"/>
      <c r="R342" s="161"/>
      <c r="S342" s="161"/>
      <c r="T342" s="161"/>
      <c r="U342" s="161"/>
      <c r="V342" s="161"/>
      <c r="W342" s="161"/>
      <c r="X342" s="151"/>
      <c r="Y342" s="151"/>
      <c r="Z342" s="151"/>
      <c r="AA342" s="151"/>
      <c r="AB342" s="151"/>
      <c r="AC342" s="151"/>
      <c r="AD342" s="151"/>
      <c r="AE342" s="151"/>
      <c r="AF342" s="151"/>
      <c r="AG342" s="151" t="s">
        <v>136</v>
      </c>
      <c r="AH342" s="151"/>
      <c r="AI342" s="151"/>
      <c r="AJ342" s="151"/>
      <c r="AK342" s="151"/>
      <c r="AL342" s="151"/>
      <c r="AM342" s="151"/>
      <c r="AN342" s="151"/>
      <c r="AO342" s="151"/>
      <c r="AP342" s="151"/>
      <c r="AQ342" s="151"/>
      <c r="AR342" s="151"/>
      <c r="AS342" s="151"/>
      <c r="AT342" s="151"/>
      <c r="AU342" s="151"/>
      <c r="AV342" s="151"/>
      <c r="AW342" s="151"/>
      <c r="AX342" s="151"/>
      <c r="AY342" s="151"/>
      <c r="AZ342" s="151"/>
      <c r="BA342" s="151"/>
      <c r="BB342" s="151"/>
      <c r="BC342" s="151"/>
      <c r="BD342" s="151"/>
      <c r="BE342" s="151"/>
      <c r="BF342" s="151"/>
      <c r="BG342" s="151"/>
      <c r="BH342" s="151"/>
    </row>
    <row r="343" spans="1:60" ht="12.75" outlineLevel="1">
      <c r="A343" s="158"/>
      <c r="B343" s="159"/>
      <c r="C343" s="188" t="s">
        <v>336</v>
      </c>
      <c r="D343" s="163"/>
      <c r="E343" s="164">
        <v>36</v>
      </c>
      <c r="F343" s="161"/>
      <c r="G343" s="161"/>
      <c r="H343" s="161"/>
      <c r="I343" s="161"/>
      <c r="J343" s="161"/>
      <c r="K343" s="161"/>
      <c r="L343" s="161"/>
      <c r="M343" s="161"/>
      <c r="N343" s="161"/>
      <c r="O343" s="161"/>
      <c r="P343" s="161"/>
      <c r="Q343" s="161"/>
      <c r="R343" s="161"/>
      <c r="S343" s="161"/>
      <c r="T343" s="161"/>
      <c r="U343" s="161"/>
      <c r="V343" s="161"/>
      <c r="W343" s="161"/>
      <c r="X343" s="151"/>
      <c r="Y343" s="151"/>
      <c r="Z343" s="151"/>
      <c r="AA343" s="151"/>
      <c r="AB343" s="151"/>
      <c r="AC343" s="151"/>
      <c r="AD343" s="151"/>
      <c r="AE343" s="151"/>
      <c r="AF343" s="151"/>
      <c r="AG343" s="151" t="s">
        <v>138</v>
      </c>
      <c r="AH343" s="151">
        <v>0</v>
      </c>
      <c r="AI343" s="151"/>
      <c r="AJ343" s="151"/>
      <c r="AK343" s="151"/>
      <c r="AL343" s="151"/>
      <c r="AM343" s="151"/>
      <c r="AN343" s="151"/>
      <c r="AO343" s="151"/>
      <c r="AP343" s="151"/>
      <c r="AQ343" s="151"/>
      <c r="AR343" s="151"/>
      <c r="AS343" s="151"/>
      <c r="AT343" s="151"/>
      <c r="AU343" s="151"/>
      <c r="AV343" s="151"/>
      <c r="AW343" s="151"/>
      <c r="AX343" s="151"/>
      <c r="AY343" s="151"/>
      <c r="AZ343" s="151"/>
      <c r="BA343" s="151"/>
      <c r="BB343" s="151"/>
      <c r="BC343" s="151"/>
      <c r="BD343" s="151"/>
      <c r="BE343" s="151"/>
      <c r="BF343" s="151"/>
      <c r="BG343" s="151"/>
      <c r="BH343" s="151"/>
    </row>
    <row r="344" spans="1:60" ht="12.75" outlineLevel="1">
      <c r="A344" s="158"/>
      <c r="B344" s="159"/>
      <c r="C344" s="247"/>
      <c r="D344" s="248"/>
      <c r="E344" s="248"/>
      <c r="F344" s="248"/>
      <c r="G344" s="248"/>
      <c r="H344" s="161"/>
      <c r="I344" s="161"/>
      <c r="J344" s="161"/>
      <c r="K344" s="161"/>
      <c r="L344" s="161"/>
      <c r="M344" s="161"/>
      <c r="N344" s="161"/>
      <c r="O344" s="161"/>
      <c r="P344" s="161"/>
      <c r="Q344" s="161"/>
      <c r="R344" s="161"/>
      <c r="S344" s="161"/>
      <c r="T344" s="161"/>
      <c r="U344" s="161"/>
      <c r="V344" s="161"/>
      <c r="W344" s="161"/>
      <c r="X344" s="151"/>
      <c r="Y344" s="151"/>
      <c r="Z344" s="151"/>
      <c r="AA344" s="151"/>
      <c r="AB344" s="151"/>
      <c r="AC344" s="151"/>
      <c r="AD344" s="151"/>
      <c r="AE344" s="151"/>
      <c r="AF344" s="151"/>
      <c r="AG344" s="151" t="s">
        <v>127</v>
      </c>
      <c r="AH344" s="151"/>
      <c r="AI344" s="151"/>
      <c r="AJ344" s="151"/>
      <c r="AK344" s="151"/>
      <c r="AL344" s="151"/>
      <c r="AM344" s="151"/>
      <c r="AN344" s="151"/>
      <c r="AO344" s="151"/>
      <c r="AP344" s="151"/>
      <c r="AQ344" s="151"/>
      <c r="AR344" s="151"/>
      <c r="AS344" s="151"/>
      <c r="AT344" s="151"/>
      <c r="AU344" s="151"/>
      <c r="AV344" s="151"/>
      <c r="AW344" s="151"/>
      <c r="AX344" s="151"/>
      <c r="AY344" s="151"/>
      <c r="AZ344" s="151"/>
      <c r="BA344" s="151"/>
      <c r="BB344" s="151"/>
      <c r="BC344" s="151"/>
      <c r="BD344" s="151"/>
      <c r="BE344" s="151"/>
      <c r="BF344" s="151"/>
      <c r="BG344" s="151"/>
      <c r="BH344" s="151"/>
    </row>
    <row r="345" spans="1:60" ht="12.75" outlineLevel="1">
      <c r="A345" s="176">
        <v>44</v>
      </c>
      <c r="B345" s="177" t="s">
        <v>337</v>
      </c>
      <c r="C345" s="187" t="s">
        <v>338</v>
      </c>
      <c r="D345" s="178" t="s">
        <v>232</v>
      </c>
      <c r="E345" s="179">
        <v>141.20000000000002</v>
      </c>
      <c r="F345" s="180"/>
      <c r="G345" s="181">
        <f>ROUND(E345*F345,2)</f>
        <v>0</v>
      </c>
      <c r="H345" s="180"/>
      <c r="I345" s="181">
        <f>ROUND(E345*H345,2)</f>
        <v>0</v>
      </c>
      <c r="J345" s="180"/>
      <c r="K345" s="181">
        <f>ROUND(E345*J345,2)</f>
        <v>0</v>
      </c>
      <c r="L345" s="181">
        <v>21</v>
      </c>
      <c r="M345" s="181">
        <f>G345*(1+L345/100)</f>
        <v>0</v>
      </c>
      <c r="N345" s="181">
        <v>0.055450000000000006</v>
      </c>
      <c r="O345" s="181">
        <f>ROUND(E345*N345,2)</f>
        <v>7.83</v>
      </c>
      <c r="P345" s="181">
        <v>0</v>
      </c>
      <c r="Q345" s="181">
        <f>ROUND(E345*P345,2)</f>
        <v>0</v>
      </c>
      <c r="R345" s="181" t="s">
        <v>313</v>
      </c>
      <c r="S345" s="181" t="s">
        <v>123</v>
      </c>
      <c r="T345" s="182" t="s">
        <v>123</v>
      </c>
      <c r="U345" s="161">
        <v>0.442</v>
      </c>
      <c r="V345" s="161">
        <f>ROUND(E345*U345,2)</f>
        <v>62.41</v>
      </c>
      <c r="W345" s="161"/>
      <c r="X345" s="151"/>
      <c r="Y345" s="151"/>
      <c r="Z345" s="151"/>
      <c r="AA345" s="151"/>
      <c r="AB345" s="151"/>
      <c r="AC345" s="151"/>
      <c r="AD345" s="151"/>
      <c r="AE345" s="151"/>
      <c r="AF345" s="151"/>
      <c r="AG345" s="151" t="s">
        <v>124</v>
      </c>
      <c r="AH345" s="151"/>
      <c r="AI345" s="151"/>
      <c r="AJ345" s="151"/>
      <c r="AK345" s="151"/>
      <c r="AL345" s="151"/>
      <c r="AM345" s="151"/>
      <c r="AN345" s="151"/>
      <c r="AO345" s="151"/>
      <c r="AP345" s="151"/>
      <c r="AQ345" s="151"/>
      <c r="AR345" s="151"/>
      <c r="AS345" s="151"/>
      <c r="AT345" s="151"/>
      <c r="AU345" s="151"/>
      <c r="AV345" s="151"/>
      <c r="AW345" s="151"/>
      <c r="AX345" s="151"/>
      <c r="AY345" s="151"/>
      <c r="AZ345" s="151"/>
      <c r="BA345" s="151"/>
      <c r="BB345" s="151"/>
      <c r="BC345" s="151"/>
      <c r="BD345" s="151"/>
      <c r="BE345" s="151"/>
      <c r="BF345" s="151"/>
      <c r="BG345" s="151"/>
      <c r="BH345" s="151"/>
    </row>
    <row r="346" spans="1:60" ht="22.5" outlineLevel="1">
      <c r="A346" s="158"/>
      <c r="B346" s="159"/>
      <c r="C346" s="255" t="s">
        <v>339</v>
      </c>
      <c r="D346" s="256"/>
      <c r="E346" s="256"/>
      <c r="F346" s="256"/>
      <c r="G346" s="256"/>
      <c r="H346" s="161"/>
      <c r="I346" s="161"/>
      <c r="J346" s="161"/>
      <c r="K346" s="161"/>
      <c r="L346" s="161"/>
      <c r="M346" s="161"/>
      <c r="N346" s="161"/>
      <c r="O346" s="161"/>
      <c r="P346" s="161"/>
      <c r="Q346" s="161"/>
      <c r="R346" s="161"/>
      <c r="S346" s="161"/>
      <c r="T346" s="161"/>
      <c r="U346" s="161"/>
      <c r="V346" s="161"/>
      <c r="W346" s="161"/>
      <c r="X346" s="151"/>
      <c r="Y346" s="151"/>
      <c r="Z346" s="151"/>
      <c r="AA346" s="151"/>
      <c r="AB346" s="151"/>
      <c r="AC346" s="151"/>
      <c r="AD346" s="151"/>
      <c r="AE346" s="151"/>
      <c r="AF346" s="151"/>
      <c r="AG346" s="151" t="s">
        <v>126</v>
      </c>
      <c r="AH346" s="151"/>
      <c r="AI346" s="151"/>
      <c r="AJ346" s="151"/>
      <c r="AK346" s="151"/>
      <c r="AL346" s="151"/>
      <c r="AM346" s="151"/>
      <c r="AN346" s="151"/>
      <c r="AO346" s="151"/>
      <c r="AP346" s="151"/>
      <c r="AQ346" s="151"/>
      <c r="AR346" s="151"/>
      <c r="AS346" s="151"/>
      <c r="AT346" s="151"/>
      <c r="AU346" s="151"/>
      <c r="AV346" s="151"/>
      <c r="AW346" s="151"/>
      <c r="AX346" s="151"/>
      <c r="AY346" s="151"/>
      <c r="AZ346" s="151"/>
      <c r="BA346" s="183" t="str">
        <f>C346</f>
        <v>s provedením lože z kameniva drceného, s vyplněním spár, s dvojitým hutněním a se smetením přebytečného materiálu na krajnici. S dodáním hmot pro lože a výplň spár.</v>
      </c>
      <c r="BB346" s="151"/>
      <c r="BC346" s="151"/>
      <c r="BD346" s="151"/>
      <c r="BE346" s="151"/>
      <c r="BF346" s="151"/>
      <c r="BG346" s="151"/>
      <c r="BH346" s="151"/>
    </row>
    <row r="347" spans="1:60" ht="12.75" outlineLevel="1">
      <c r="A347" s="158"/>
      <c r="B347" s="159"/>
      <c r="C347" s="188" t="s">
        <v>340</v>
      </c>
      <c r="D347" s="163"/>
      <c r="E347" s="164">
        <v>141.20000000000002</v>
      </c>
      <c r="F347" s="161"/>
      <c r="G347" s="161"/>
      <c r="H347" s="161"/>
      <c r="I347" s="161"/>
      <c r="J347" s="161"/>
      <c r="K347" s="161"/>
      <c r="L347" s="161"/>
      <c r="M347" s="161"/>
      <c r="N347" s="161"/>
      <c r="O347" s="161"/>
      <c r="P347" s="161"/>
      <c r="Q347" s="161"/>
      <c r="R347" s="161"/>
      <c r="S347" s="161"/>
      <c r="T347" s="161"/>
      <c r="U347" s="161"/>
      <c r="V347" s="161"/>
      <c r="W347" s="161"/>
      <c r="X347" s="151"/>
      <c r="Y347" s="151"/>
      <c r="Z347" s="151"/>
      <c r="AA347" s="151"/>
      <c r="AB347" s="151"/>
      <c r="AC347" s="151"/>
      <c r="AD347" s="151"/>
      <c r="AE347" s="151"/>
      <c r="AF347" s="151"/>
      <c r="AG347" s="151" t="s">
        <v>138</v>
      </c>
      <c r="AH347" s="151">
        <v>0</v>
      </c>
      <c r="AI347" s="151"/>
      <c r="AJ347" s="151"/>
      <c r="AK347" s="151"/>
      <c r="AL347" s="151"/>
      <c r="AM347" s="151"/>
      <c r="AN347" s="151"/>
      <c r="AO347" s="151"/>
      <c r="AP347" s="151"/>
      <c r="AQ347" s="151"/>
      <c r="AR347" s="151"/>
      <c r="AS347" s="151"/>
      <c r="AT347" s="151"/>
      <c r="AU347" s="151"/>
      <c r="AV347" s="151"/>
      <c r="AW347" s="151"/>
      <c r="AX347" s="151"/>
      <c r="AY347" s="151"/>
      <c r="AZ347" s="151"/>
      <c r="BA347" s="151"/>
      <c r="BB347" s="151"/>
      <c r="BC347" s="151"/>
      <c r="BD347" s="151"/>
      <c r="BE347" s="151"/>
      <c r="BF347" s="151"/>
      <c r="BG347" s="151"/>
      <c r="BH347" s="151"/>
    </row>
    <row r="348" spans="1:60" ht="12.75" outlineLevel="1">
      <c r="A348" s="158"/>
      <c r="B348" s="159"/>
      <c r="C348" s="247"/>
      <c r="D348" s="248"/>
      <c r="E348" s="248"/>
      <c r="F348" s="248"/>
      <c r="G348" s="248"/>
      <c r="H348" s="161"/>
      <c r="I348" s="161"/>
      <c r="J348" s="161"/>
      <c r="K348" s="161"/>
      <c r="L348" s="161"/>
      <c r="M348" s="161"/>
      <c r="N348" s="161"/>
      <c r="O348" s="161"/>
      <c r="P348" s="161"/>
      <c r="Q348" s="161"/>
      <c r="R348" s="161"/>
      <c r="S348" s="161"/>
      <c r="T348" s="161"/>
      <c r="U348" s="161"/>
      <c r="V348" s="161"/>
      <c r="W348" s="161"/>
      <c r="X348" s="151"/>
      <c r="Y348" s="151"/>
      <c r="Z348" s="151"/>
      <c r="AA348" s="151"/>
      <c r="AB348" s="151"/>
      <c r="AC348" s="151"/>
      <c r="AD348" s="151"/>
      <c r="AE348" s="151"/>
      <c r="AF348" s="151"/>
      <c r="AG348" s="151" t="s">
        <v>127</v>
      </c>
      <c r="AH348" s="151"/>
      <c r="AI348" s="151"/>
      <c r="AJ348" s="151"/>
      <c r="AK348" s="151"/>
      <c r="AL348" s="151"/>
      <c r="AM348" s="151"/>
      <c r="AN348" s="151"/>
      <c r="AO348" s="151"/>
      <c r="AP348" s="151"/>
      <c r="AQ348" s="151"/>
      <c r="AR348" s="151"/>
      <c r="AS348" s="151"/>
      <c r="AT348" s="151"/>
      <c r="AU348" s="151"/>
      <c r="AV348" s="151"/>
      <c r="AW348" s="151"/>
      <c r="AX348" s="151"/>
      <c r="AY348" s="151"/>
      <c r="AZ348" s="151"/>
      <c r="BA348" s="151"/>
      <c r="BB348" s="151"/>
      <c r="BC348" s="151"/>
      <c r="BD348" s="151"/>
      <c r="BE348" s="151"/>
      <c r="BF348" s="151"/>
      <c r="BG348" s="151"/>
      <c r="BH348" s="151"/>
    </row>
    <row r="349" spans="1:60" ht="12.75" outlineLevel="1">
      <c r="A349" s="176">
        <v>45</v>
      </c>
      <c r="B349" s="177" t="s">
        <v>341</v>
      </c>
      <c r="C349" s="187" t="s">
        <v>342</v>
      </c>
      <c r="D349" s="178" t="s">
        <v>232</v>
      </c>
      <c r="E349" s="179">
        <v>300</v>
      </c>
      <c r="F349" s="180"/>
      <c r="G349" s="181">
        <f>ROUND(E349*F349,2)</f>
        <v>0</v>
      </c>
      <c r="H349" s="180"/>
      <c r="I349" s="181">
        <f>ROUND(E349*H349,2)</f>
        <v>0</v>
      </c>
      <c r="J349" s="180"/>
      <c r="K349" s="181">
        <f>ROUND(E349*J349,2)</f>
        <v>0</v>
      </c>
      <c r="L349" s="181">
        <v>21</v>
      </c>
      <c r="M349" s="181">
        <f>G349*(1+L349/100)</f>
        <v>0</v>
      </c>
      <c r="N349" s="181">
        <v>0.01</v>
      </c>
      <c r="O349" s="181">
        <f>ROUND(E349*N349,2)</f>
        <v>3</v>
      </c>
      <c r="P349" s="181">
        <v>0</v>
      </c>
      <c r="Q349" s="181">
        <f>ROUND(E349*P349,2)</f>
        <v>0</v>
      </c>
      <c r="R349" s="181"/>
      <c r="S349" s="181" t="s">
        <v>322</v>
      </c>
      <c r="T349" s="182" t="s">
        <v>343</v>
      </c>
      <c r="U349" s="161">
        <v>0</v>
      </c>
      <c r="V349" s="161">
        <f>ROUND(E349*U349,2)</f>
        <v>0</v>
      </c>
      <c r="W349" s="161"/>
      <c r="X349" s="151"/>
      <c r="Y349" s="151"/>
      <c r="Z349" s="151"/>
      <c r="AA349" s="151"/>
      <c r="AB349" s="151"/>
      <c r="AC349" s="151"/>
      <c r="AD349" s="151"/>
      <c r="AE349" s="151"/>
      <c r="AF349" s="151"/>
      <c r="AG349" s="151" t="s">
        <v>154</v>
      </c>
      <c r="AH349" s="151"/>
      <c r="AI349" s="151"/>
      <c r="AJ349" s="151"/>
      <c r="AK349" s="151"/>
      <c r="AL349" s="151"/>
      <c r="AM349" s="151"/>
      <c r="AN349" s="151"/>
      <c r="AO349" s="151"/>
      <c r="AP349" s="151"/>
      <c r="AQ349" s="151"/>
      <c r="AR349" s="151"/>
      <c r="AS349" s="151"/>
      <c r="AT349" s="151"/>
      <c r="AU349" s="151"/>
      <c r="AV349" s="151"/>
      <c r="AW349" s="151"/>
      <c r="AX349" s="151"/>
      <c r="AY349" s="151"/>
      <c r="AZ349" s="151"/>
      <c r="BA349" s="151"/>
      <c r="BB349" s="151"/>
      <c r="BC349" s="151"/>
      <c r="BD349" s="151"/>
      <c r="BE349" s="151"/>
      <c r="BF349" s="151"/>
      <c r="BG349" s="151"/>
      <c r="BH349" s="151"/>
    </row>
    <row r="350" spans="1:60" ht="12.75" outlineLevel="1">
      <c r="A350" s="158"/>
      <c r="B350" s="159"/>
      <c r="C350" s="188" t="s">
        <v>316</v>
      </c>
      <c r="D350" s="163"/>
      <c r="E350" s="164">
        <v>300</v>
      </c>
      <c r="F350" s="161"/>
      <c r="G350" s="161"/>
      <c r="H350" s="161"/>
      <c r="I350" s="161"/>
      <c r="J350" s="161"/>
      <c r="K350" s="161"/>
      <c r="L350" s="161"/>
      <c r="M350" s="161"/>
      <c r="N350" s="161"/>
      <c r="O350" s="161"/>
      <c r="P350" s="161"/>
      <c r="Q350" s="161"/>
      <c r="R350" s="161"/>
      <c r="S350" s="161"/>
      <c r="T350" s="161"/>
      <c r="U350" s="161"/>
      <c r="V350" s="161"/>
      <c r="W350" s="161"/>
      <c r="X350" s="151"/>
      <c r="Y350" s="151"/>
      <c r="Z350" s="151"/>
      <c r="AA350" s="151"/>
      <c r="AB350" s="151"/>
      <c r="AC350" s="151"/>
      <c r="AD350" s="151"/>
      <c r="AE350" s="151"/>
      <c r="AF350" s="151"/>
      <c r="AG350" s="151" t="s">
        <v>138</v>
      </c>
      <c r="AH350" s="151">
        <v>0</v>
      </c>
      <c r="AI350" s="151"/>
      <c r="AJ350" s="151"/>
      <c r="AK350" s="151"/>
      <c r="AL350" s="151"/>
      <c r="AM350" s="151"/>
      <c r="AN350" s="151"/>
      <c r="AO350" s="151"/>
      <c r="AP350" s="151"/>
      <c r="AQ350" s="151"/>
      <c r="AR350" s="151"/>
      <c r="AS350" s="151"/>
      <c r="AT350" s="151"/>
      <c r="AU350" s="151"/>
      <c r="AV350" s="151"/>
      <c r="AW350" s="151"/>
      <c r="AX350" s="151"/>
      <c r="AY350" s="151"/>
      <c r="AZ350" s="151"/>
      <c r="BA350" s="151"/>
      <c r="BB350" s="151"/>
      <c r="BC350" s="151"/>
      <c r="BD350" s="151"/>
      <c r="BE350" s="151"/>
      <c r="BF350" s="151"/>
      <c r="BG350" s="151"/>
      <c r="BH350" s="151"/>
    </row>
    <row r="351" spans="1:60" ht="12.75" outlineLevel="1">
      <c r="A351" s="158"/>
      <c r="B351" s="159"/>
      <c r="C351" s="247"/>
      <c r="D351" s="248"/>
      <c r="E351" s="248"/>
      <c r="F351" s="248"/>
      <c r="G351" s="248"/>
      <c r="H351" s="161"/>
      <c r="I351" s="161"/>
      <c r="J351" s="161"/>
      <c r="K351" s="161"/>
      <c r="L351" s="161"/>
      <c r="M351" s="161"/>
      <c r="N351" s="161"/>
      <c r="O351" s="161"/>
      <c r="P351" s="161"/>
      <c r="Q351" s="161"/>
      <c r="R351" s="161"/>
      <c r="S351" s="161"/>
      <c r="T351" s="161"/>
      <c r="U351" s="161"/>
      <c r="V351" s="161"/>
      <c r="W351" s="161"/>
      <c r="X351" s="151"/>
      <c r="Y351" s="151"/>
      <c r="Z351" s="151"/>
      <c r="AA351" s="151"/>
      <c r="AB351" s="151"/>
      <c r="AC351" s="151"/>
      <c r="AD351" s="151"/>
      <c r="AE351" s="151"/>
      <c r="AF351" s="151"/>
      <c r="AG351" s="151" t="s">
        <v>127</v>
      </c>
      <c r="AH351" s="151"/>
      <c r="AI351" s="151"/>
      <c r="AJ351" s="151"/>
      <c r="AK351" s="151"/>
      <c r="AL351" s="151"/>
      <c r="AM351" s="151"/>
      <c r="AN351" s="151"/>
      <c r="AO351" s="151"/>
      <c r="AP351" s="151"/>
      <c r="AQ351" s="151"/>
      <c r="AR351" s="151"/>
      <c r="AS351" s="151"/>
      <c r="AT351" s="151"/>
      <c r="AU351" s="151"/>
      <c r="AV351" s="151"/>
      <c r="AW351" s="151"/>
      <c r="AX351" s="151"/>
      <c r="AY351" s="151"/>
      <c r="AZ351" s="151"/>
      <c r="BA351" s="151"/>
      <c r="BB351" s="151"/>
      <c r="BC351" s="151"/>
      <c r="BD351" s="151"/>
      <c r="BE351" s="151"/>
      <c r="BF351" s="151"/>
      <c r="BG351" s="151"/>
      <c r="BH351" s="151"/>
    </row>
    <row r="352" spans="1:60" ht="22.5" outlineLevel="1">
      <c r="A352" s="176">
        <v>46</v>
      </c>
      <c r="B352" s="177" t="s">
        <v>344</v>
      </c>
      <c r="C352" s="187" t="s">
        <v>345</v>
      </c>
      <c r="D352" s="178" t="s">
        <v>232</v>
      </c>
      <c r="E352" s="179">
        <v>142.61200000000002</v>
      </c>
      <c r="F352" s="180"/>
      <c r="G352" s="181">
        <f>ROUND(E352*F352,2)</f>
        <v>0</v>
      </c>
      <c r="H352" s="180"/>
      <c r="I352" s="181">
        <f>ROUND(E352*H352,2)</f>
        <v>0</v>
      </c>
      <c r="J352" s="180"/>
      <c r="K352" s="181">
        <f>ROUND(E352*J352,2)</f>
        <v>0</v>
      </c>
      <c r="L352" s="181">
        <v>21</v>
      </c>
      <c r="M352" s="181">
        <f>G352*(1+L352/100)</f>
        <v>0</v>
      </c>
      <c r="N352" s="181">
        <v>0.129</v>
      </c>
      <c r="O352" s="181">
        <f>ROUND(E352*N352,2)</f>
        <v>18.4</v>
      </c>
      <c r="P352" s="181">
        <v>0</v>
      </c>
      <c r="Q352" s="181">
        <f>ROUND(E352*P352,2)</f>
        <v>0</v>
      </c>
      <c r="R352" s="181" t="s">
        <v>287</v>
      </c>
      <c r="S352" s="181" t="s">
        <v>123</v>
      </c>
      <c r="T352" s="182" t="s">
        <v>123</v>
      </c>
      <c r="U352" s="161">
        <v>0</v>
      </c>
      <c r="V352" s="161">
        <f>ROUND(E352*U352,2)</f>
        <v>0</v>
      </c>
      <c r="W352" s="161"/>
      <c r="X352" s="151"/>
      <c r="Y352" s="151"/>
      <c r="Z352" s="151"/>
      <c r="AA352" s="151"/>
      <c r="AB352" s="151"/>
      <c r="AC352" s="151"/>
      <c r="AD352" s="151"/>
      <c r="AE352" s="151"/>
      <c r="AF352" s="151"/>
      <c r="AG352" s="151" t="s">
        <v>288</v>
      </c>
      <c r="AH352" s="151"/>
      <c r="AI352" s="151"/>
      <c r="AJ352" s="151"/>
      <c r="AK352" s="151"/>
      <c r="AL352" s="151"/>
      <c r="AM352" s="151"/>
      <c r="AN352" s="151"/>
      <c r="AO352" s="151"/>
      <c r="AP352" s="151"/>
      <c r="AQ352" s="151"/>
      <c r="AR352" s="151"/>
      <c r="AS352" s="151"/>
      <c r="AT352" s="151"/>
      <c r="AU352" s="151"/>
      <c r="AV352" s="151"/>
      <c r="AW352" s="151"/>
      <c r="AX352" s="151"/>
      <c r="AY352" s="151"/>
      <c r="AZ352" s="151"/>
      <c r="BA352" s="151"/>
      <c r="BB352" s="151"/>
      <c r="BC352" s="151"/>
      <c r="BD352" s="151"/>
      <c r="BE352" s="151"/>
      <c r="BF352" s="151"/>
      <c r="BG352" s="151"/>
      <c r="BH352" s="151"/>
    </row>
    <row r="353" spans="1:60" ht="12.75" outlineLevel="1">
      <c r="A353" s="158"/>
      <c r="B353" s="159"/>
      <c r="C353" s="188" t="s">
        <v>340</v>
      </c>
      <c r="D353" s="163"/>
      <c r="E353" s="164">
        <v>141.20000000000002</v>
      </c>
      <c r="F353" s="161"/>
      <c r="G353" s="161"/>
      <c r="H353" s="161"/>
      <c r="I353" s="161"/>
      <c r="J353" s="161"/>
      <c r="K353" s="161"/>
      <c r="L353" s="161"/>
      <c r="M353" s="161"/>
      <c r="N353" s="161"/>
      <c r="O353" s="161"/>
      <c r="P353" s="161"/>
      <c r="Q353" s="161"/>
      <c r="R353" s="161"/>
      <c r="S353" s="161"/>
      <c r="T353" s="161"/>
      <c r="U353" s="161"/>
      <c r="V353" s="161"/>
      <c r="W353" s="161"/>
      <c r="X353" s="151"/>
      <c r="Y353" s="151"/>
      <c r="Z353" s="151"/>
      <c r="AA353" s="151"/>
      <c r="AB353" s="151"/>
      <c r="AC353" s="151"/>
      <c r="AD353" s="151"/>
      <c r="AE353" s="151"/>
      <c r="AF353" s="151"/>
      <c r="AG353" s="151" t="s">
        <v>138</v>
      </c>
      <c r="AH353" s="151">
        <v>0</v>
      </c>
      <c r="AI353" s="151"/>
      <c r="AJ353" s="151"/>
      <c r="AK353" s="151"/>
      <c r="AL353" s="151"/>
      <c r="AM353" s="151"/>
      <c r="AN353" s="151"/>
      <c r="AO353" s="151"/>
      <c r="AP353" s="151"/>
      <c r="AQ353" s="151"/>
      <c r="AR353" s="151"/>
      <c r="AS353" s="151"/>
      <c r="AT353" s="151"/>
      <c r="AU353" s="151"/>
      <c r="AV353" s="151"/>
      <c r="AW353" s="151"/>
      <c r="AX353" s="151"/>
      <c r="AY353" s="151"/>
      <c r="AZ353" s="151"/>
      <c r="BA353" s="151"/>
      <c r="BB353" s="151"/>
      <c r="BC353" s="151"/>
      <c r="BD353" s="151"/>
      <c r="BE353" s="151"/>
      <c r="BF353" s="151"/>
      <c r="BG353" s="151"/>
      <c r="BH353" s="151"/>
    </row>
    <row r="354" spans="1:60" ht="12.75" outlineLevel="1">
      <c r="A354" s="158"/>
      <c r="B354" s="159"/>
      <c r="C354" s="188" t="s">
        <v>346</v>
      </c>
      <c r="D354" s="163"/>
      <c r="E354" s="164">
        <v>1.4120000000000001</v>
      </c>
      <c r="F354" s="161"/>
      <c r="G354" s="161"/>
      <c r="H354" s="161"/>
      <c r="I354" s="161"/>
      <c r="J354" s="161"/>
      <c r="K354" s="161"/>
      <c r="L354" s="161"/>
      <c r="M354" s="161"/>
      <c r="N354" s="161"/>
      <c r="O354" s="161"/>
      <c r="P354" s="161"/>
      <c r="Q354" s="161"/>
      <c r="R354" s="161"/>
      <c r="S354" s="161"/>
      <c r="T354" s="161"/>
      <c r="U354" s="161"/>
      <c r="V354" s="161"/>
      <c r="W354" s="161"/>
      <c r="X354" s="151"/>
      <c r="Y354" s="151"/>
      <c r="Z354" s="151"/>
      <c r="AA354" s="151"/>
      <c r="AB354" s="151"/>
      <c r="AC354" s="151"/>
      <c r="AD354" s="151"/>
      <c r="AE354" s="151"/>
      <c r="AF354" s="151"/>
      <c r="AG354" s="151" t="s">
        <v>138</v>
      </c>
      <c r="AH354" s="151">
        <v>0</v>
      </c>
      <c r="AI354" s="151"/>
      <c r="AJ354" s="151"/>
      <c r="AK354" s="151"/>
      <c r="AL354" s="151"/>
      <c r="AM354" s="151"/>
      <c r="AN354" s="151"/>
      <c r="AO354" s="151"/>
      <c r="AP354" s="151"/>
      <c r="AQ354" s="151"/>
      <c r="AR354" s="151"/>
      <c r="AS354" s="151"/>
      <c r="AT354" s="151"/>
      <c r="AU354" s="151"/>
      <c r="AV354" s="151"/>
      <c r="AW354" s="151"/>
      <c r="AX354" s="151"/>
      <c r="AY354" s="151"/>
      <c r="AZ354" s="151"/>
      <c r="BA354" s="151"/>
      <c r="BB354" s="151"/>
      <c r="BC354" s="151"/>
      <c r="BD354" s="151"/>
      <c r="BE354" s="151"/>
      <c r="BF354" s="151"/>
      <c r="BG354" s="151"/>
      <c r="BH354" s="151"/>
    </row>
    <row r="355" spans="1:60" ht="12.75" outlineLevel="1">
      <c r="A355" s="158"/>
      <c r="B355" s="159"/>
      <c r="C355" s="247"/>
      <c r="D355" s="248"/>
      <c r="E355" s="248"/>
      <c r="F355" s="248"/>
      <c r="G355" s="248"/>
      <c r="H355" s="161"/>
      <c r="I355" s="161"/>
      <c r="J355" s="161"/>
      <c r="K355" s="161"/>
      <c r="L355" s="161"/>
      <c r="M355" s="161"/>
      <c r="N355" s="161"/>
      <c r="O355" s="161"/>
      <c r="P355" s="161"/>
      <c r="Q355" s="161"/>
      <c r="R355" s="161"/>
      <c r="S355" s="161"/>
      <c r="T355" s="161"/>
      <c r="U355" s="161"/>
      <c r="V355" s="161"/>
      <c r="W355" s="161"/>
      <c r="X355" s="151"/>
      <c r="Y355" s="151"/>
      <c r="Z355" s="151"/>
      <c r="AA355" s="151"/>
      <c r="AB355" s="151"/>
      <c r="AC355" s="151"/>
      <c r="AD355" s="151"/>
      <c r="AE355" s="151"/>
      <c r="AF355" s="151"/>
      <c r="AG355" s="151" t="s">
        <v>127</v>
      </c>
      <c r="AH355" s="151"/>
      <c r="AI355" s="151"/>
      <c r="AJ355" s="151"/>
      <c r="AK355" s="151"/>
      <c r="AL355" s="151"/>
      <c r="AM355" s="151"/>
      <c r="AN355" s="151"/>
      <c r="AO355" s="151"/>
      <c r="AP355" s="151"/>
      <c r="AQ355" s="151"/>
      <c r="AR355" s="151"/>
      <c r="AS355" s="151"/>
      <c r="AT355" s="151"/>
      <c r="AU355" s="151"/>
      <c r="AV355" s="151"/>
      <c r="AW355" s="151"/>
      <c r="AX355" s="151"/>
      <c r="AY355" s="151"/>
      <c r="AZ355" s="151"/>
      <c r="BA355" s="151"/>
      <c r="BB355" s="151"/>
      <c r="BC355" s="151"/>
      <c r="BD355" s="151"/>
      <c r="BE355" s="151"/>
      <c r="BF355" s="151"/>
      <c r="BG355" s="151"/>
      <c r="BH355" s="151"/>
    </row>
    <row r="356" spans="1:33" ht="12.75">
      <c r="A356" s="170" t="s">
        <v>117</v>
      </c>
      <c r="B356" s="171" t="s">
        <v>72</v>
      </c>
      <c r="C356" s="186" t="s">
        <v>73</v>
      </c>
      <c r="D356" s="172"/>
      <c r="E356" s="173"/>
      <c r="F356" s="174"/>
      <c r="G356" s="174">
        <f>SUMIF(AG357:AG369,"&lt;&gt;NOR",G357:G369)</f>
        <v>0</v>
      </c>
      <c r="H356" s="174"/>
      <c r="I356" s="174">
        <f>SUM(I357:I369)</f>
        <v>0</v>
      </c>
      <c r="J356" s="174"/>
      <c r="K356" s="174">
        <f>SUM(K357:K369)</f>
        <v>0</v>
      </c>
      <c r="L356" s="174"/>
      <c r="M356" s="174">
        <f>SUM(M357:M369)</f>
        <v>0</v>
      </c>
      <c r="N356" s="174"/>
      <c r="O356" s="174">
        <f>SUM(O357:O369)</f>
        <v>41.04</v>
      </c>
      <c r="P356" s="174"/>
      <c r="Q356" s="174">
        <f>SUM(Q357:Q369)</f>
        <v>0</v>
      </c>
      <c r="R356" s="174"/>
      <c r="S356" s="174"/>
      <c r="T356" s="175"/>
      <c r="U356" s="169"/>
      <c r="V356" s="169">
        <f>SUM(V357:V369)</f>
        <v>39.03</v>
      </c>
      <c r="W356" s="169"/>
      <c r="AG356" t="s">
        <v>118</v>
      </c>
    </row>
    <row r="357" spans="1:60" ht="12.75" outlineLevel="1">
      <c r="A357" s="176">
        <v>47</v>
      </c>
      <c r="B357" s="177" t="s">
        <v>347</v>
      </c>
      <c r="C357" s="187" t="s">
        <v>348</v>
      </c>
      <c r="D357" s="178" t="s">
        <v>328</v>
      </c>
      <c r="E357" s="179">
        <v>213</v>
      </c>
      <c r="F357" s="180"/>
      <c r="G357" s="181">
        <f>ROUND(E357*F357,2)</f>
        <v>0</v>
      </c>
      <c r="H357" s="180"/>
      <c r="I357" s="181">
        <f>ROUND(E357*H357,2)</f>
        <v>0</v>
      </c>
      <c r="J357" s="180"/>
      <c r="K357" s="181">
        <f>ROUND(E357*J357,2)</f>
        <v>0</v>
      </c>
      <c r="L357" s="181">
        <v>21</v>
      </c>
      <c r="M357" s="181">
        <f>G357*(1+L357/100)</f>
        <v>0</v>
      </c>
      <c r="N357" s="181">
        <v>0.11693</v>
      </c>
      <c r="O357" s="181">
        <f>ROUND(E357*N357,2)</f>
        <v>24.91</v>
      </c>
      <c r="P357" s="181">
        <v>0</v>
      </c>
      <c r="Q357" s="181">
        <f>ROUND(E357*P357,2)</f>
        <v>0</v>
      </c>
      <c r="R357" s="181" t="s">
        <v>243</v>
      </c>
      <c r="S357" s="181" t="s">
        <v>123</v>
      </c>
      <c r="T357" s="182" t="s">
        <v>123</v>
      </c>
      <c r="U357" s="161">
        <v>0.14</v>
      </c>
      <c r="V357" s="161">
        <f>ROUND(E357*U357,2)</f>
        <v>29.82</v>
      </c>
      <c r="W357" s="161"/>
      <c r="X357" s="151"/>
      <c r="Y357" s="151"/>
      <c r="Z357" s="151"/>
      <c r="AA357" s="151"/>
      <c r="AB357" s="151"/>
      <c r="AC357" s="151"/>
      <c r="AD357" s="151"/>
      <c r="AE357" s="151"/>
      <c r="AF357" s="151"/>
      <c r="AG357" s="151" t="s">
        <v>124</v>
      </c>
      <c r="AH357" s="151"/>
      <c r="AI357" s="151"/>
      <c r="AJ357" s="151"/>
      <c r="AK357" s="151"/>
      <c r="AL357" s="151"/>
      <c r="AM357" s="151"/>
      <c r="AN357" s="151"/>
      <c r="AO357" s="151"/>
      <c r="AP357" s="151"/>
      <c r="AQ357" s="151"/>
      <c r="AR357" s="151"/>
      <c r="AS357" s="151"/>
      <c r="AT357" s="151"/>
      <c r="AU357" s="151"/>
      <c r="AV357" s="151"/>
      <c r="AW357" s="151"/>
      <c r="AX357" s="151"/>
      <c r="AY357" s="151"/>
      <c r="AZ357" s="151"/>
      <c r="BA357" s="151"/>
      <c r="BB357" s="151"/>
      <c r="BC357" s="151"/>
      <c r="BD357" s="151"/>
      <c r="BE357" s="151"/>
      <c r="BF357" s="151"/>
      <c r="BG357" s="151"/>
      <c r="BH357" s="151"/>
    </row>
    <row r="358" spans="1:60" ht="12.75" outlineLevel="1">
      <c r="A358" s="158"/>
      <c r="B358" s="159"/>
      <c r="C358" s="188" t="s">
        <v>349</v>
      </c>
      <c r="D358" s="163"/>
      <c r="E358" s="164">
        <v>70</v>
      </c>
      <c r="F358" s="161"/>
      <c r="G358" s="161"/>
      <c r="H358" s="161"/>
      <c r="I358" s="161"/>
      <c r="J358" s="161"/>
      <c r="K358" s="161"/>
      <c r="L358" s="161"/>
      <c r="M358" s="161"/>
      <c r="N358" s="161"/>
      <c r="O358" s="161"/>
      <c r="P358" s="161"/>
      <c r="Q358" s="161"/>
      <c r="R358" s="161"/>
      <c r="S358" s="161"/>
      <c r="T358" s="161"/>
      <c r="U358" s="161"/>
      <c r="V358" s="161"/>
      <c r="W358" s="161"/>
      <c r="X358" s="151"/>
      <c r="Y358" s="151"/>
      <c r="Z358" s="151"/>
      <c r="AA358" s="151"/>
      <c r="AB358" s="151"/>
      <c r="AC358" s="151"/>
      <c r="AD358" s="151"/>
      <c r="AE358" s="151"/>
      <c r="AF358" s="151"/>
      <c r="AG358" s="151" t="s">
        <v>138</v>
      </c>
      <c r="AH358" s="151">
        <v>0</v>
      </c>
      <c r="AI358" s="151"/>
      <c r="AJ358" s="151"/>
      <c r="AK358" s="151"/>
      <c r="AL358" s="151"/>
      <c r="AM358" s="151"/>
      <c r="AN358" s="151"/>
      <c r="AO358" s="151"/>
      <c r="AP358" s="151"/>
      <c r="AQ358" s="151"/>
      <c r="AR358" s="151"/>
      <c r="AS358" s="151"/>
      <c r="AT358" s="151"/>
      <c r="AU358" s="151"/>
      <c r="AV358" s="151"/>
      <c r="AW358" s="151"/>
      <c r="AX358" s="151"/>
      <c r="AY358" s="151"/>
      <c r="AZ358" s="151"/>
      <c r="BA358" s="151"/>
      <c r="BB358" s="151"/>
      <c r="BC358" s="151"/>
      <c r="BD358" s="151"/>
      <c r="BE358" s="151"/>
      <c r="BF358" s="151"/>
      <c r="BG358" s="151"/>
      <c r="BH358" s="151"/>
    </row>
    <row r="359" spans="1:60" ht="12.75" outlineLevel="1">
      <c r="A359" s="158"/>
      <c r="B359" s="159"/>
      <c r="C359" s="188" t="s">
        <v>350</v>
      </c>
      <c r="D359" s="163"/>
      <c r="E359" s="164">
        <v>17</v>
      </c>
      <c r="F359" s="161"/>
      <c r="G359" s="161"/>
      <c r="H359" s="161"/>
      <c r="I359" s="161"/>
      <c r="J359" s="161"/>
      <c r="K359" s="161"/>
      <c r="L359" s="161"/>
      <c r="M359" s="161"/>
      <c r="N359" s="161"/>
      <c r="O359" s="161"/>
      <c r="P359" s="161"/>
      <c r="Q359" s="161"/>
      <c r="R359" s="161"/>
      <c r="S359" s="161"/>
      <c r="T359" s="161"/>
      <c r="U359" s="161"/>
      <c r="V359" s="161"/>
      <c r="W359" s="161"/>
      <c r="X359" s="151"/>
      <c r="Y359" s="151"/>
      <c r="Z359" s="151"/>
      <c r="AA359" s="151"/>
      <c r="AB359" s="151"/>
      <c r="AC359" s="151"/>
      <c r="AD359" s="151"/>
      <c r="AE359" s="151"/>
      <c r="AF359" s="151"/>
      <c r="AG359" s="151" t="s">
        <v>138</v>
      </c>
      <c r="AH359" s="151">
        <v>0</v>
      </c>
      <c r="AI359" s="151"/>
      <c r="AJ359" s="151"/>
      <c r="AK359" s="151"/>
      <c r="AL359" s="151"/>
      <c r="AM359" s="151"/>
      <c r="AN359" s="151"/>
      <c r="AO359" s="151"/>
      <c r="AP359" s="151"/>
      <c r="AQ359" s="151"/>
      <c r="AR359" s="151"/>
      <c r="AS359" s="151"/>
      <c r="AT359" s="151"/>
      <c r="AU359" s="151"/>
      <c r="AV359" s="151"/>
      <c r="AW359" s="151"/>
      <c r="AX359" s="151"/>
      <c r="AY359" s="151"/>
      <c r="AZ359" s="151"/>
      <c r="BA359" s="151"/>
      <c r="BB359" s="151"/>
      <c r="BC359" s="151"/>
      <c r="BD359" s="151"/>
      <c r="BE359" s="151"/>
      <c r="BF359" s="151"/>
      <c r="BG359" s="151"/>
      <c r="BH359" s="151"/>
    </row>
    <row r="360" spans="1:60" ht="12.75" outlineLevel="1">
      <c r="A360" s="158"/>
      <c r="B360" s="159"/>
      <c r="C360" s="188" t="s">
        <v>351</v>
      </c>
      <c r="D360" s="163"/>
      <c r="E360" s="164">
        <v>40</v>
      </c>
      <c r="F360" s="161"/>
      <c r="G360" s="161"/>
      <c r="H360" s="161"/>
      <c r="I360" s="161"/>
      <c r="J360" s="161"/>
      <c r="K360" s="161"/>
      <c r="L360" s="161"/>
      <c r="M360" s="161"/>
      <c r="N360" s="161"/>
      <c r="O360" s="161"/>
      <c r="P360" s="161"/>
      <c r="Q360" s="161"/>
      <c r="R360" s="161"/>
      <c r="S360" s="161"/>
      <c r="T360" s="161"/>
      <c r="U360" s="161"/>
      <c r="V360" s="161"/>
      <c r="W360" s="161"/>
      <c r="X360" s="151"/>
      <c r="Y360" s="151"/>
      <c r="Z360" s="151"/>
      <c r="AA360" s="151"/>
      <c r="AB360" s="151"/>
      <c r="AC360" s="151"/>
      <c r="AD360" s="151"/>
      <c r="AE360" s="151"/>
      <c r="AF360" s="151"/>
      <c r="AG360" s="151" t="s">
        <v>138</v>
      </c>
      <c r="AH360" s="151">
        <v>0</v>
      </c>
      <c r="AI360" s="151"/>
      <c r="AJ360" s="151"/>
      <c r="AK360" s="151"/>
      <c r="AL360" s="151"/>
      <c r="AM360" s="151"/>
      <c r="AN360" s="151"/>
      <c r="AO360" s="151"/>
      <c r="AP360" s="151"/>
      <c r="AQ360" s="151"/>
      <c r="AR360" s="151"/>
      <c r="AS360" s="151"/>
      <c r="AT360" s="151"/>
      <c r="AU360" s="151"/>
      <c r="AV360" s="151"/>
      <c r="AW360" s="151"/>
      <c r="AX360" s="151"/>
      <c r="AY360" s="151"/>
      <c r="AZ360" s="151"/>
      <c r="BA360" s="151"/>
      <c r="BB360" s="151"/>
      <c r="BC360" s="151"/>
      <c r="BD360" s="151"/>
      <c r="BE360" s="151"/>
      <c r="BF360" s="151"/>
      <c r="BG360" s="151"/>
      <c r="BH360" s="151"/>
    </row>
    <row r="361" spans="1:60" ht="12.75" outlineLevel="1">
      <c r="A361" s="158"/>
      <c r="B361" s="159"/>
      <c r="C361" s="188" t="s">
        <v>352</v>
      </c>
      <c r="D361" s="163"/>
      <c r="E361" s="164">
        <v>86</v>
      </c>
      <c r="F361" s="161"/>
      <c r="G361" s="161"/>
      <c r="H361" s="161"/>
      <c r="I361" s="161"/>
      <c r="J361" s="161"/>
      <c r="K361" s="161"/>
      <c r="L361" s="161"/>
      <c r="M361" s="161"/>
      <c r="N361" s="161"/>
      <c r="O361" s="161"/>
      <c r="P361" s="161"/>
      <c r="Q361" s="161"/>
      <c r="R361" s="161"/>
      <c r="S361" s="161"/>
      <c r="T361" s="161"/>
      <c r="U361" s="161"/>
      <c r="V361" s="161"/>
      <c r="W361" s="161"/>
      <c r="X361" s="151"/>
      <c r="Y361" s="151"/>
      <c r="Z361" s="151"/>
      <c r="AA361" s="151"/>
      <c r="AB361" s="151"/>
      <c r="AC361" s="151"/>
      <c r="AD361" s="151"/>
      <c r="AE361" s="151"/>
      <c r="AF361" s="151"/>
      <c r="AG361" s="151" t="s">
        <v>138</v>
      </c>
      <c r="AH361" s="151">
        <v>0</v>
      </c>
      <c r="AI361" s="151"/>
      <c r="AJ361" s="151"/>
      <c r="AK361" s="151"/>
      <c r="AL361" s="151"/>
      <c r="AM361" s="151"/>
      <c r="AN361" s="151"/>
      <c r="AO361" s="151"/>
      <c r="AP361" s="151"/>
      <c r="AQ361" s="151"/>
      <c r="AR361" s="151"/>
      <c r="AS361" s="151"/>
      <c r="AT361" s="151"/>
      <c r="AU361" s="151"/>
      <c r="AV361" s="151"/>
      <c r="AW361" s="151"/>
      <c r="AX361" s="151"/>
      <c r="AY361" s="151"/>
      <c r="AZ361" s="151"/>
      <c r="BA361" s="151"/>
      <c r="BB361" s="151"/>
      <c r="BC361" s="151"/>
      <c r="BD361" s="151"/>
      <c r="BE361" s="151"/>
      <c r="BF361" s="151"/>
      <c r="BG361" s="151"/>
      <c r="BH361" s="151"/>
    </row>
    <row r="362" spans="1:60" ht="12.75" outlineLevel="1">
      <c r="A362" s="158"/>
      <c r="B362" s="159"/>
      <c r="C362" s="247"/>
      <c r="D362" s="248"/>
      <c r="E362" s="248"/>
      <c r="F362" s="248"/>
      <c r="G362" s="248"/>
      <c r="H362" s="161"/>
      <c r="I362" s="161"/>
      <c r="J362" s="161"/>
      <c r="K362" s="161"/>
      <c r="L362" s="161"/>
      <c r="M362" s="161"/>
      <c r="N362" s="161"/>
      <c r="O362" s="161"/>
      <c r="P362" s="161"/>
      <c r="Q362" s="161"/>
      <c r="R362" s="161"/>
      <c r="S362" s="161"/>
      <c r="T362" s="161"/>
      <c r="U362" s="161"/>
      <c r="V362" s="161"/>
      <c r="W362" s="161"/>
      <c r="X362" s="151"/>
      <c r="Y362" s="151"/>
      <c r="Z362" s="151"/>
      <c r="AA362" s="151"/>
      <c r="AB362" s="151"/>
      <c r="AC362" s="151"/>
      <c r="AD362" s="151"/>
      <c r="AE362" s="151"/>
      <c r="AF362" s="151"/>
      <c r="AG362" s="151" t="s">
        <v>127</v>
      </c>
      <c r="AH362" s="151"/>
      <c r="AI362" s="151"/>
      <c r="AJ362" s="151"/>
      <c r="AK362" s="151"/>
      <c r="AL362" s="151"/>
      <c r="AM362" s="151"/>
      <c r="AN362" s="151"/>
      <c r="AO362" s="151"/>
      <c r="AP362" s="151"/>
      <c r="AQ362" s="151"/>
      <c r="AR362" s="151"/>
      <c r="AS362" s="151"/>
      <c r="AT362" s="151"/>
      <c r="AU362" s="151"/>
      <c r="AV362" s="151"/>
      <c r="AW362" s="151"/>
      <c r="AX362" s="151"/>
      <c r="AY362" s="151"/>
      <c r="AZ362" s="151"/>
      <c r="BA362" s="151"/>
      <c r="BB362" s="151"/>
      <c r="BC362" s="151"/>
      <c r="BD362" s="151"/>
      <c r="BE362" s="151"/>
      <c r="BF362" s="151"/>
      <c r="BG362" s="151"/>
      <c r="BH362" s="151"/>
    </row>
    <row r="363" spans="1:60" ht="12.75" outlineLevel="1">
      <c r="A363" s="176">
        <v>48</v>
      </c>
      <c r="B363" s="177" t="s">
        <v>353</v>
      </c>
      <c r="C363" s="187" t="s">
        <v>354</v>
      </c>
      <c r="D363" s="178" t="s">
        <v>133</v>
      </c>
      <c r="E363" s="179">
        <v>6.390000000000001</v>
      </c>
      <c r="F363" s="180"/>
      <c r="G363" s="181">
        <f>ROUND(E363*F363,2)</f>
        <v>0</v>
      </c>
      <c r="H363" s="180"/>
      <c r="I363" s="181">
        <f>ROUND(E363*H363,2)</f>
        <v>0</v>
      </c>
      <c r="J363" s="180"/>
      <c r="K363" s="181">
        <f>ROUND(E363*J363,2)</f>
        <v>0</v>
      </c>
      <c r="L363" s="181">
        <v>21</v>
      </c>
      <c r="M363" s="181">
        <f>G363*(1+L363/100)</f>
        <v>0</v>
      </c>
      <c r="N363" s="181">
        <v>2.5250000000000004</v>
      </c>
      <c r="O363" s="181">
        <f>ROUND(E363*N363,2)</f>
        <v>16.13</v>
      </c>
      <c r="P363" s="181">
        <v>0</v>
      </c>
      <c r="Q363" s="181">
        <f>ROUND(E363*P363,2)</f>
        <v>0</v>
      </c>
      <c r="R363" s="181" t="s">
        <v>313</v>
      </c>
      <c r="S363" s="181" t="s">
        <v>123</v>
      </c>
      <c r="T363" s="182" t="s">
        <v>123</v>
      </c>
      <c r="U363" s="161">
        <v>1.4420000000000002</v>
      </c>
      <c r="V363" s="161">
        <f>ROUND(E363*U363,2)</f>
        <v>9.21</v>
      </c>
      <c r="W363" s="161"/>
      <c r="X363" s="151"/>
      <c r="Y363" s="151"/>
      <c r="Z363" s="151"/>
      <c r="AA363" s="151"/>
      <c r="AB363" s="151"/>
      <c r="AC363" s="151"/>
      <c r="AD363" s="151"/>
      <c r="AE363" s="151"/>
      <c r="AF363" s="151"/>
      <c r="AG363" s="151" t="s">
        <v>154</v>
      </c>
      <c r="AH363" s="151"/>
      <c r="AI363" s="151"/>
      <c r="AJ363" s="151"/>
      <c r="AK363" s="151"/>
      <c r="AL363" s="151"/>
      <c r="AM363" s="151"/>
      <c r="AN363" s="151"/>
      <c r="AO363" s="151"/>
      <c r="AP363" s="151"/>
      <c r="AQ363" s="151"/>
      <c r="AR363" s="151"/>
      <c r="AS363" s="151"/>
      <c r="AT363" s="151"/>
      <c r="AU363" s="151"/>
      <c r="AV363" s="151"/>
      <c r="AW363" s="151"/>
      <c r="AX363" s="151"/>
      <c r="AY363" s="151"/>
      <c r="AZ363" s="151"/>
      <c r="BA363" s="151"/>
      <c r="BB363" s="151"/>
      <c r="BC363" s="151"/>
      <c r="BD363" s="151"/>
      <c r="BE363" s="151"/>
      <c r="BF363" s="151"/>
      <c r="BG363" s="151"/>
      <c r="BH363" s="151"/>
    </row>
    <row r="364" spans="1:60" ht="12.75" outlineLevel="1">
      <c r="A364" s="158"/>
      <c r="B364" s="159"/>
      <c r="C364" s="255" t="s">
        <v>355</v>
      </c>
      <c r="D364" s="256"/>
      <c r="E364" s="256"/>
      <c r="F364" s="256"/>
      <c r="G364" s="256"/>
      <c r="H364" s="161"/>
      <c r="I364" s="161"/>
      <c r="J364" s="161"/>
      <c r="K364" s="161"/>
      <c r="L364" s="161"/>
      <c r="M364" s="161"/>
      <c r="N364" s="161"/>
      <c r="O364" s="161"/>
      <c r="P364" s="161"/>
      <c r="Q364" s="161"/>
      <c r="R364" s="161"/>
      <c r="S364" s="161"/>
      <c r="T364" s="161"/>
      <c r="U364" s="161"/>
      <c r="V364" s="161"/>
      <c r="W364" s="161"/>
      <c r="X364" s="151"/>
      <c r="Y364" s="151"/>
      <c r="Z364" s="151"/>
      <c r="AA364" s="151"/>
      <c r="AB364" s="151"/>
      <c r="AC364" s="151"/>
      <c r="AD364" s="151"/>
      <c r="AE364" s="151"/>
      <c r="AF364" s="151"/>
      <c r="AG364" s="151" t="s">
        <v>126</v>
      </c>
      <c r="AH364" s="151"/>
      <c r="AI364" s="151"/>
      <c r="AJ364" s="151"/>
      <c r="AK364" s="151"/>
      <c r="AL364" s="151"/>
      <c r="AM364" s="151"/>
      <c r="AN364" s="151"/>
      <c r="AO364" s="151"/>
      <c r="AP364" s="151"/>
      <c r="AQ364" s="151"/>
      <c r="AR364" s="151"/>
      <c r="AS364" s="151"/>
      <c r="AT364" s="151"/>
      <c r="AU364" s="151"/>
      <c r="AV364" s="151"/>
      <c r="AW364" s="151"/>
      <c r="AX364" s="151"/>
      <c r="AY364" s="151"/>
      <c r="AZ364" s="151"/>
      <c r="BA364" s="151"/>
      <c r="BB364" s="151"/>
      <c r="BC364" s="151"/>
      <c r="BD364" s="151"/>
      <c r="BE364" s="151"/>
      <c r="BF364" s="151"/>
      <c r="BG364" s="151"/>
      <c r="BH364" s="151"/>
    </row>
    <row r="365" spans="1:60" ht="12.75" outlineLevel="1">
      <c r="A365" s="158"/>
      <c r="B365" s="159"/>
      <c r="C365" s="188" t="s">
        <v>356</v>
      </c>
      <c r="D365" s="163"/>
      <c r="E365" s="164">
        <v>2.1</v>
      </c>
      <c r="F365" s="161"/>
      <c r="G365" s="161"/>
      <c r="H365" s="161"/>
      <c r="I365" s="161"/>
      <c r="J365" s="161"/>
      <c r="K365" s="161"/>
      <c r="L365" s="161"/>
      <c r="M365" s="161"/>
      <c r="N365" s="161"/>
      <c r="O365" s="161"/>
      <c r="P365" s="161"/>
      <c r="Q365" s="161"/>
      <c r="R365" s="161"/>
      <c r="S365" s="161"/>
      <c r="T365" s="161"/>
      <c r="U365" s="161"/>
      <c r="V365" s="161"/>
      <c r="W365" s="161"/>
      <c r="X365" s="151"/>
      <c r="Y365" s="151"/>
      <c r="Z365" s="151"/>
      <c r="AA365" s="151"/>
      <c r="AB365" s="151"/>
      <c r="AC365" s="151"/>
      <c r="AD365" s="151"/>
      <c r="AE365" s="151"/>
      <c r="AF365" s="151"/>
      <c r="AG365" s="151" t="s">
        <v>138</v>
      </c>
      <c r="AH365" s="151">
        <v>0</v>
      </c>
      <c r="AI365" s="151"/>
      <c r="AJ365" s="151"/>
      <c r="AK365" s="151"/>
      <c r="AL365" s="151"/>
      <c r="AM365" s="151"/>
      <c r="AN365" s="151"/>
      <c r="AO365" s="151"/>
      <c r="AP365" s="151"/>
      <c r="AQ365" s="151"/>
      <c r="AR365" s="151"/>
      <c r="AS365" s="151"/>
      <c r="AT365" s="151"/>
      <c r="AU365" s="151"/>
      <c r="AV365" s="151"/>
      <c r="AW365" s="151"/>
      <c r="AX365" s="151"/>
      <c r="AY365" s="151"/>
      <c r="AZ365" s="151"/>
      <c r="BA365" s="151"/>
      <c r="BB365" s="151"/>
      <c r="BC365" s="151"/>
      <c r="BD365" s="151"/>
      <c r="BE365" s="151"/>
      <c r="BF365" s="151"/>
      <c r="BG365" s="151"/>
      <c r="BH365" s="151"/>
    </row>
    <row r="366" spans="1:60" ht="12.75" outlineLevel="1">
      <c r="A366" s="158"/>
      <c r="B366" s="159"/>
      <c r="C366" s="188" t="s">
        <v>357</v>
      </c>
      <c r="D366" s="163"/>
      <c r="E366" s="164">
        <v>0.51</v>
      </c>
      <c r="F366" s="161"/>
      <c r="G366" s="161"/>
      <c r="H366" s="161"/>
      <c r="I366" s="161"/>
      <c r="J366" s="161"/>
      <c r="K366" s="161"/>
      <c r="L366" s="161"/>
      <c r="M366" s="161"/>
      <c r="N366" s="161"/>
      <c r="O366" s="161"/>
      <c r="P366" s="161"/>
      <c r="Q366" s="161"/>
      <c r="R366" s="161"/>
      <c r="S366" s="161"/>
      <c r="T366" s="161"/>
      <c r="U366" s="161"/>
      <c r="V366" s="161"/>
      <c r="W366" s="161"/>
      <c r="X366" s="151"/>
      <c r="Y366" s="151"/>
      <c r="Z366" s="151"/>
      <c r="AA366" s="151"/>
      <c r="AB366" s="151"/>
      <c r="AC366" s="151"/>
      <c r="AD366" s="151"/>
      <c r="AE366" s="151"/>
      <c r="AF366" s="151"/>
      <c r="AG366" s="151" t="s">
        <v>138</v>
      </c>
      <c r="AH366" s="151">
        <v>0</v>
      </c>
      <c r="AI366" s="151"/>
      <c r="AJ366" s="151"/>
      <c r="AK366" s="151"/>
      <c r="AL366" s="151"/>
      <c r="AM366" s="151"/>
      <c r="AN366" s="151"/>
      <c r="AO366" s="151"/>
      <c r="AP366" s="151"/>
      <c r="AQ366" s="151"/>
      <c r="AR366" s="151"/>
      <c r="AS366" s="151"/>
      <c r="AT366" s="151"/>
      <c r="AU366" s="151"/>
      <c r="AV366" s="151"/>
      <c r="AW366" s="151"/>
      <c r="AX366" s="151"/>
      <c r="AY366" s="151"/>
      <c r="AZ366" s="151"/>
      <c r="BA366" s="151"/>
      <c r="BB366" s="151"/>
      <c r="BC366" s="151"/>
      <c r="BD366" s="151"/>
      <c r="BE366" s="151"/>
      <c r="BF366" s="151"/>
      <c r="BG366" s="151"/>
      <c r="BH366" s="151"/>
    </row>
    <row r="367" spans="1:60" ht="12.75" outlineLevel="1">
      <c r="A367" s="158"/>
      <c r="B367" s="159"/>
      <c r="C367" s="188" t="s">
        <v>358</v>
      </c>
      <c r="D367" s="163"/>
      <c r="E367" s="164">
        <v>1.2000000000000002</v>
      </c>
      <c r="F367" s="161"/>
      <c r="G367" s="161"/>
      <c r="H367" s="161"/>
      <c r="I367" s="161"/>
      <c r="J367" s="161"/>
      <c r="K367" s="161"/>
      <c r="L367" s="161"/>
      <c r="M367" s="161"/>
      <c r="N367" s="161"/>
      <c r="O367" s="161"/>
      <c r="P367" s="161"/>
      <c r="Q367" s="161"/>
      <c r="R367" s="161"/>
      <c r="S367" s="161"/>
      <c r="T367" s="161"/>
      <c r="U367" s="161"/>
      <c r="V367" s="161"/>
      <c r="W367" s="161"/>
      <c r="X367" s="151"/>
      <c r="Y367" s="151"/>
      <c r="Z367" s="151"/>
      <c r="AA367" s="151"/>
      <c r="AB367" s="151"/>
      <c r="AC367" s="151"/>
      <c r="AD367" s="151"/>
      <c r="AE367" s="151"/>
      <c r="AF367" s="151"/>
      <c r="AG367" s="151" t="s">
        <v>138</v>
      </c>
      <c r="AH367" s="151">
        <v>0</v>
      </c>
      <c r="AI367" s="151"/>
      <c r="AJ367" s="151"/>
      <c r="AK367" s="151"/>
      <c r="AL367" s="151"/>
      <c r="AM367" s="151"/>
      <c r="AN367" s="151"/>
      <c r="AO367" s="151"/>
      <c r="AP367" s="151"/>
      <c r="AQ367" s="151"/>
      <c r="AR367" s="151"/>
      <c r="AS367" s="151"/>
      <c r="AT367" s="151"/>
      <c r="AU367" s="151"/>
      <c r="AV367" s="151"/>
      <c r="AW367" s="151"/>
      <c r="AX367" s="151"/>
      <c r="AY367" s="151"/>
      <c r="AZ367" s="151"/>
      <c r="BA367" s="151"/>
      <c r="BB367" s="151"/>
      <c r="BC367" s="151"/>
      <c r="BD367" s="151"/>
      <c r="BE367" s="151"/>
      <c r="BF367" s="151"/>
      <c r="BG367" s="151"/>
      <c r="BH367" s="151"/>
    </row>
    <row r="368" spans="1:60" ht="12.75" outlineLevel="1">
      <c r="A368" s="158"/>
      <c r="B368" s="159"/>
      <c r="C368" s="188" t="s">
        <v>359</v>
      </c>
      <c r="D368" s="163"/>
      <c r="E368" s="164">
        <v>2.58</v>
      </c>
      <c r="F368" s="161"/>
      <c r="G368" s="161"/>
      <c r="H368" s="161"/>
      <c r="I368" s="161"/>
      <c r="J368" s="161"/>
      <c r="K368" s="161"/>
      <c r="L368" s="161"/>
      <c r="M368" s="161"/>
      <c r="N368" s="161"/>
      <c r="O368" s="161"/>
      <c r="P368" s="161"/>
      <c r="Q368" s="161"/>
      <c r="R368" s="161"/>
      <c r="S368" s="161"/>
      <c r="T368" s="161"/>
      <c r="U368" s="161"/>
      <c r="V368" s="161"/>
      <c r="W368" s="161"/>
      <c r="X368" s="151"/>
      <c r="Y368" s="151"/>
      <c r="Z368" s="151"/>
      <c r="AA368" s="151"/>
      <c r="AB368" s="151"/>
      <c r="AC368" s="151"/>
      <c r="AD368" s="151"/>
      <c r="AE368" s="151"/>
      <c r="AF368" s="151"/>
      <c r="AG368" s="151" t="s">
        <v>138</v>
      </c>
      <c r="AH368" s="151">
        <v>0</v>
      </c>
      <c r="AI368" s="151"/>
      <c r="AJ368" s="151"/>
      <c r="AK368" s="151"/>
      <c r="AL368" s="151"/>
      <c r="AM368" s="151"/>
      <c r="AN368" s="151"/>
      <c r="AO368" s="151"/>
      <c r="AP368" s="151"/>
      <c r="AQ368" s="151"/>
      <c r="AR368" s="151"/>
      <c r="AS368" s="151"/>
      <c r="AT368" s="151"/>
      <c r="AU368" s="151"/>
      <c r="AV368" s="151"/>
      <c r="AW368" s="151"/>
      <c r="AX368" s="151"/>
      <c r="AY368" s="151"/>
      <c r="AZ368" s="151"/>
      <c r="BA368" s="151"/>
      <c r="BB368" s="151"/>
      <c r="BC368" s="151"/>
      <c r="BD368" s="151"/>
      <c r="BE368" s="151"/>
      <c r="BF368" s="151"/>
      <c r="BG368" s="151"/>
      <c r="BH368" s="151"/>
    </row>
    <row r="369" spans="1:60" ht="12.75" outlineLevel="1">
      <c r="A369" s="158"/>
      <c r="B369" s="159"/>
      <c r="C369" s="247"/>
      <c r="D369" s="248"/>
      <c r="E369" s="248"/>
      <c r="F369" s="248"/>
      <c r="G369" s="248"/>
      <c r="H369" s="161"/>
      <c r="I369" s="161"/>
      <c r="J369" s="161"/>
      <c r="K369" s="161"/>
      <c r="L369" s="161"/>
      <c r="M369" s="161"/>
      <c r="N369" s="161"/>
      <c r="O369" s="161"/>
      <c r="P369" s="161"/>
      <c r="Q369" s="161"/>
      <c r="R369" s="161"/>
      <c r="S369" s="161"/>
      <c r="T369" s="161"/>
      <c r="U369" s="161"/>
      <c r="V369" s="161"/>
      <c r="W369" s="161"/>
      <c r="X369" s="151"/>
      <c r="Y369" s="151"/>
      <c r="Z369" s="151"/>
      <c r="AA369" s="151"/>
      <c r="AB369" s="151"/>
      <c r="AC369" s="151"/>
      <c r="AD369" s="151"/>
      <c r="AE369" s="151"/>
      <c r="AF369" s="151"/>
      <c r="AG369" s="151" t="s">
        <v>127</v>
      </c>
      <c r="AH369" s="151"/>
      <c r="AI369" s="151"/>
      <c r="AJ369" s="151"/>
      <c r="AK369" s="151"/>
      <c r="AL369" s="151"/>
      <c r="AM369" s="151"/>
      <c r="AN369" s="151"/>
      <c r="AO369" s="151"/>
      <c r="AP369" s="151"/>
      <c r="AQ369" s="151"/>
      <c r="AR369" s="151"/>
      <c r="AS369" s="151"/>
      <c r="AT369" s="151"/>
      <c r="AU369" s="151"/>
      <c r="AV369" s="151"/>
      <c r="AW369" s="151"/>
      <c r="AX369" s="151"/>
      <c r="AY369" s="151"/>
      <c r="AZ369" s="151"/>
      <c r="BA369" s="151"/>
      <c r="BB369" s="151"/>
      <c r="BC369" s="151"/>
      <c r="BD369" s="151"/>
      <c r="BE369" s="151"/>
      <c r="BF369" s="151"/>
      <c r="BG369" s="151"/>
      <c r="BH369" s="151"/>
    </row>
    <row r="370" spans="1:33" ht="12.75">
      <c r="A370" s="170" t="s">
        <v>117</v>
      </c>
      <c r="B370" s="171" t="s">
        <v>74</v>
      </c>
      <c r="C370" s="186" t="s">
        <v>75</v>
      </c>
      <c r="D370" s="172"/>
      <c r="E370" s="173"/>
      <c r="F370" s="174"/>
      <c r="G370" s="174">
        <f>SUMIF(AG371:AG388,"&lt;&gt;NOR",G371:G388)</f>
        <v>0</v>
      </c>
      <c r="H370" s="174"/>
      <c r="I370" s="174">
        <f>SUM(I371:I388)</f>
        <v>0</v>
      </c>
      <c r="J370" s="174"/>
      <c r="K370" s="174">
        <f>SUM(K371:K388)</f>
        <v>0</v>
      </c>
      <c r="L370" s="174"/>
      <c r="M370" s="174">
        <f>SUM(M371:M388)</f>
        <v>0</v>
      </c>
      <c r="N370" s="174"/>
      <c r="O370" s="174">
        <f>SUM(O371:O388)</f>
        <v>3.92</v>
      </c>
      <c r="P370" s="174"/>
      <c r="Q370" s="174">
        <f>SUM(Q371:Q388)</f>
        <v>0</v>
      </c>
      <c r="R370" s="174"/>
      <c r="S370" s="174"/>
      <c r="T370" s="175"/>
      <c r="U370" s="169"/>
      <c r="V370" s="169">
        <f>SUM(V371:V388)</f>
        <v>49.11</v>
      </c>
      <c r="W370" s="169"/>
      <c r="AG370" t="s">
        <v>118</v>
      </c>
    </row>
    <row r="371" spans="1:60" ht="22.5" outlineLevel="1">
      <c r="A371" s="176">
        <v>49</v>
      </c>
      <c r="B371" s="177" t="s">
        <v>360</v>
      </c>
      <c r="C371" s="187" t="s">
        <v>361</v>
      </c>
      <c r="D371" s="178" t="s">
        <v>232</v>
      </c>
      <c r="E371" s="179">
        <v>198</v>
      </c>
      <c r="F371" s="180"/>
      <c r="G371" s="181">
        <f>ROUND(E371*F371,2)</f>
        <v>0</v>
      </c>
      <c r="H371" s="180"/>
      <c r="I371" s="181">
        <f>ROUND(E371*H371,2)</f>
        <v>0</v>
      </c>
      <c r="J371" s="180"/>
      <c r="K371" s="181">
        <f>ROUND(E371*J371,2)</f>
        <v>0</v>
      </c>
      <c r="L371" s="181">
        <v>21</v>
      </c>
      <c r="M371" s="181">
        <f>G371*(1+L371/100)</f>
        <v>0</v>
      </c>
      <c r="N371" s="181">
        <v>0.01838</v>
      </c>
      <c r="O371" s="181">
        <f>ROUND(E371*N371,2)</f>
        <v>3.64</v>
      </c>
      <c r="P371" s="181">
        <v>0</v>
      </c>
      <c r="Q371" s="181">
        <f>ROUND(E371*P371,2)</f>
        <v>0</v>
      </c>
      <c r="R371" s="181" t="s">
        <v>362</v>
      </c>
      <c r="S371" s="181" t="s">
        <v>123</v>
      </c>
      <c r="T371" s="182" t="s">
        <v>123</v>
      </c>
      <c r="U371" s="161">
        <v>0.13</v>
      </c>
      <c r="V371" s="161">
        <f>ROUND(E371*U371,2)</f>
        <v>25.74</v>
      </c>
      <c r="W371" s="161"/>
      <c r="X371" s="151"/>
      <c r="Y371" s="151"/>
      <c r="Z371" s="151"/>
      <c r="AA371" s="151"/>
      <c r="AB371" s="151"/>
      <c r="AC371" s="151"/>
      <c r="AD371" s="151"/>
      <c r="AE371" s="151"/>
      <c r="AF371" s="151"/>
      <c r="AG371" s="151" t="s">
        <v>154</v>
      </c>
      <c r="AH371" s="151"/>
      <c r="AI371" s="151"/>
      <c r="AJ371" s="151"/>
      <c r="AK371" s="151"/>
      <c r="AL371" s="151"/>
      <c r="AM371" s="151"/>
      <c r="AN371" s="151"/>
      <c r="AO371" s="151"/>
      <c r="AP371" s="151"/>
      <c r="AQ371" s="151"/>
      <c r="AR371" s="151"/>
      <c r="AS371" s="151"/>
      <c r="AT371" s="151"/>
      <c r="AU371" s="151"/>
      <c r="AV371" s="151"/>
      <c r="AW371" s="151"/>
      <c r="AX371" s="151"/>
      <c r="AY371" s="151"/>
      <c r="AZ371" s="151"/>
      <c r="BA371" s="151"/>
      <c r="BB371" s="151"/>
      <c r="BC371" s="151"/>
      <c r="BD371" s="151"/>
      <c r="BE371" s="151"/>
      <c r="BF371" s="151"/>
      <c r="BG371" s="151"/>
      <c r="BH371" s="151"/>
    </row>
    <row r="372" spans="1:60" ht="12.75" outlineLevel="1">
      <c r="A372" s="158"/>
      <c r="B372" s="159"/>
      <c r="C372" s="255" t="s">
        <v>363</v>
      </c>
      <c r="D372" s="256"/>
      <c r="E372" s="256"/>
      <c r="F372" s="256"/>
      <c r="G372" s="256"/>
      <c r="H372" s="161"/>
      <c r="I372" s="161"/>
      <c r="J372" s="161"/>
      <c r="K372" s="161"/>
      <c r="L372" s="161"/>
      <c r="M372" s="161"/>
      <c r="N372" s="161"/>
      <c r="O372" s="161"/>
      <c r="P372" s="161"/>
      <c r="Q372" s="161"/>
      <c r="R372" s="161"/>
      <c r="S372" s="161"/>
      <c r="T372" s="161"/>
      <c r="U372" s="161"/>
      <c r="V372" s="161"/>
      <c r="W372" s="161"/>
      <c r="X372" s="151"/>
      <c r="Y372" s="151"/>
      <c r="Z372" s="151"/>
      <c r="AA372" s="151"/>
      <c r="AB372" s="151"/>
      <c r="AC372" s="151"/>
      <c r="AD372" s="151"/>
      <c r="AE372" s="151"/>
      <c r="AF372" s="151"/>
      <c r="AG372" s="151" t="s">
        <v>126</v>
      </c>
      <c r="AH372" s="151"/>
      <c r="AI372" s="151"/>
      <c r="AJ372" s="151"/>
      <c r="AK372" s="151"/>
      <c r="AL372" s="151"/>
      <c r="AM372" s="151"/>
      <c r="AN372" s="151"/>
      <c r="AO372" s="151"/>
      <c r="AP372" s="151"/>
      <c r="AQ372" s="151"/>
      <c r="AR372" s="151"/>
      <c r="AS372" s="151"/>
      <c r="AT372" s="151"/>
      <c r="AU372" s="151"/>
      <c r="AV372" s="151"/>
      <c r="AW372" s="151"/>
      <c r="AX372" s="151"/>
      <c r="AY372" s="151"/>
      <c r="AZ372" s="151"/>
      <c r="BA372" s="151"/>
      <c r="BB372" s="151"/>
      <c r="BC372" s="151"/>
      <c r="BD372" s="151"/>
      <c r="BE372" s="151"/>
      <c r="BF372" s="151"/>
      <c r="BG372" s="151"/>
      <c r="BH372" s="151"/>
    </row>
    <row r="373" spans="1:60" ht="12.75" outlineLevel="1">
      <c r="A373" s="158"/>
      <c r="B373" s="159"/>
      <c r="C373" s="251" t="s">
        <v>364</v>
      </c>
      <c r="D373" s="252"/>
      <c r="E373" s="252"/>
      <c r="F373" s="252"/>
      <c r="G373" s="252"/>
      <c r="H373" s="161"/>
      <c r="I373" s="161"/>
      <c r="J373" s="161"/>
      <c r="K373" s="161"/>
      <c r="L373" s="161"/>
      <c r="M373" s="161"/>
      <c r="N373" s="161"/>
      <c r="O373" s="161"/>
      <c r="P373" s="161"/>
      <c r="Q373" s="161"/>
      <c r="R373" s="161"/>
      <c r="S373" s="161"/>
      <c r="T373" s="161"/>
      <c r="U373" s="161"/>
      <c r="V373" s="161"/>
      <c r="W373" s="161"/>
      <c r="X373" s="151"/>
      <c r="Y373" s="151"/>
      <c r="Z373" s="151"/>
      <c r="AA373" s="151"/>
      <c r="AB373" s="151"/>
      <c r="AC373" s="151"/>
      <c r="AD373" s="151"/>
      <c r="AE373" s="151"/>
      <c r="AF373" s="151"/>
      <c r="AG373" s="151" t="s">
        <v>136</v>
      </c>
      <c r="AH373" s="151"/>
      <c r="AI373" s="151"/>
      <c r="AJ373" s="151"/>
      <c r="AK373" s="151"/>
      <c r="AL373" s="151"/>
      <c r="AM373" s="151"/>
      <c r="AN373" s="151"/>
      <c r="AO373" s="151"/>
      <c r="AP373" s="151"/>
      <c r="AQ373" s="151"/>
      <c r="AR373" s="151"/>
      <c r="AS373" s="151"/>
      <c r="AT373" s="151"/>
      <c r="AU373" s="151"/>
      <c r="AV373" s="151"/>
      <c r="AW373" s="151"/>
      <c r="AX373" s="151"/>
      <c r="AY373" s="151"/>
      <c r="AZ373" s="151"/>
      <c r="BA373" s="151"/>
      <c r="BB373" s="151"/>
      <c r="BC373" s="151"/>
      <c r="BD373" s="151"/>
      <c r="BE373" s="151"/>
      <c r="BF373" s="151"/>
      <c r="BG373" s="151"/>
      <c r="BH373" s="151"/>
    </row>
    <row r="374" spans="1:60" ht="12.75" outlineLevel="1">
      <c r="A374" s="158"/>
      <c r="B374" s="159"/>
      <c r="C374" s="188" t="s">
        <v>365</v>
      </c>
      <c r="D374" s="163"/>
      <c r="E374" s="164">
        <v>64.80000000000001</v>
      </c>
      <c r="F374" s="161"/>
      <c r="G374" s="161"/>
      <c r="H374" s="161"/>
      <c r="I374" s="161"/>
      <c r="J374" s="161"/>
      <c r="K374" s="161"/>
      <c r="L374" s="161"/>
      <c r="M374" s="161"/>
      <c r="N374" s="161"/>
      <c r="O374" s="161"/>
      <c r="P374" s="161"/>
      <c r="Q374" s="161"/>
      <c r="R374" s="161"/>
      <c r="S374" s="161"/>
      <c r="T374" s="161"/>
      <c r="U374" s="161"/>
      <c r="V374" s="161"/>
      <c r="W374" s="161"/>
      <c r="X374" s="151"/>
      <c r="Y374" s="151"/>
      <c r="Z374" s="151"/>
      <c r="AA374" s="151"/>
      <c r="AB374" s="151"/>
      <c r="AC374" s="151"/>
      <c r="AD374" s="151"/>
      <c r="AE374" s="151"/>
      <c r="AF374" s="151"/>
      <c r="AG374" s="151" t="s">
        <v>138</v>
      </c>
      <c r="AH374" s="151">
        <v>0</v>
      </c>
      <c r="AI374" s="151"/>
      <c r="AJ374" s="151"/>
      <c r="AK374" s="151"/>
      <c r="AL374" s="151"/>
      <c r="AM374" s="151"/>
      <c r="AN374" s="151"/>
      <c r="AO374" s="151"/>
      <c r="AP374" s="151"/>
      <c r="AQ374" s="151"/>
      <c r="AR374" s="151"/>
      <c r="AS374" s="151"/>
      <c r="AT374" s="151"/>
      <c r="AU374" s="151"/>
      <c r="AV374" s="151"/>
      <c r="AW374" s="151"/>
      <c r="AX374" s="151"/>
      <c r="AY374" s="151"/>
      <c r="AZ374" s="151"/>
      <c r="BA374" s="151"/>
      <c r="BB374" s="151"/>
      <c r="BC374" s="151"/>
      <c r="BD374" s="151"/>
      <c r="BE374" s="151"/>
      <c r="BF374" s="151"/>
      <c r="BG374" s="151"/>
      <c r="BH374" s="151"/>
    </row>
    <row r="375" spans="1:60" ht="12.75" outlineLevel="1">
      <c r="A375" s="158"/>
      <c r="B375" s="159"/>
      <c r="C375" s="188" t="s">
        <v>366</v>
      </c>
      <c r="D375" s="163"/>
      <c r="E375" s="164">
        <v>80.60000000000001</v>
      </c>
      <c r="F375" s="161"/>
      <c r="G375" s="161"/>
      <c r="H375" s="161"/>
      <c r="I375" s="161"/>
      <c r="J375" s="161"/>
      <c r="K375" s="161"/>
      <c r="L375" s="161"/>
      <c r="M375" s="161"/>
      <c r="N375" s="161"/>
      <c r="O375" s="161"/>
      <c r="P375" s="161"/>
      <c r="Q375" s="161"/>
      <c r="R375" s="161"/>
      <c r="S375" s="161"/>
      <c r="T375" s="161"/>
      <c r="U375" s="161"/>
      <c r="V375" s="161"/>
      <c r="W375" s="161"/>
      <c r="X375" s="151"/>
      <c r="Y375" s="151"/>
      <c r="Z375" s="151"/>
      <c r="AA375" s="151"/>
      <c r="AB375" s="151"/>
      <c r="AC375" s="151"/>
      <c r="AD375" s="151"/>
      <c r="AE375" s="151"/>
      <c r="AF375" s="151"/>
      <c r="AG375" s="151" t="s">
        <v>138</v>
      </c>
      <c r="AH375" s="151">
        <v>0</v>
      </c>
      <c r="AI375" s="151"/>
      <c r="AJ375" s="151"/>
      <c r="AK375" s="151"/>
      <c r="AL375" s="151"/>
      <c r="AM375" s="151"/>
      <c r="AN375" s="151"/>
      <c r="AO375" s="151"/>
      <c r="AP375" s="151"/>
      <c r="AQ375" s="151"/>
      <c r="AR375" s="151"/>
      <c r="AS375" s="151"/>
      <c r="AT375" s="151"/>
      <c r="AU375" s="151"/>
      <c r="AV375" s="151"/>
      <c r="AW375" s="151"/>
      <c r="AX375" s="151"/>
      <c r="AY375" s="151"/>
      <c r="AZ375" s="151"/>
      <c r="BA375" s="151"/>
      <c r="BB375" s="151"/>
      <c r="BC375" s="151"/>
      <c r="BD375" s="151"/>
      <c r="BE375" s="151"/>
      <c r="BF375" s="151"/>
      <c r="BG375" s="151"/>
      <c r="BH375" s="151"/>
    </row>
    <row r="376" spans="1:60" ht="12.75" outlineLevel="1">
      <c r="A376" s="158"/>
      <c r="B376" s="159"/>
      <c r="C376" s="188" t="s">
        <v>367</v>
      </c>
      <c r="D376" s="163"/>
      <c r="E376" s="164">
        <v>52.6</v>
      </c>
      <c r="F376" s="161"/>
      <c r="G376" s="161"/>
      <c r="H376" s="161"/>
      <c r="I376" s="161"/>
      <c r="J376" s="161"/>
      <c r="K376" s="161"/>
      <c r="L376" s="161"/>
      <c r="M376" s="161"/>
      <c r="N376" s="161"/>
      <c r="O376" s="161"/>
      <c r="P376" s="161"/>
      <c r="Q376" s="161"/>
      <c r="R376" s="161"/>
      <c r="S376" s="161"/>
      <c r="T376" s="161"/>
      <c r="U376" s="161"/>
      <c r="V376" s="161"/>
      <c r="W376" s="161"/>
      <c r="X376" s="151"/>
      <c r="Y376" s="151"/>
      <c r="Z376" s="151"/>
      <c r="AA376" s="151"/>
      <c r="AB376" s="151"/>
      <c r="AC376" s="151"/>
      <c r="AD376" s="151"/>
      <c r="AE376" s="151"/>
      <c r="AF376" s="151"/>
      <c r="AG376" s="151" t="s">
        <v>138</v>
      </c>
      <c r="AH376" s="151">
        <v>0</v>
      </c>
      <c r="AI376" s="151"/>
      <c r="AJ376" s="151"/>
      <c r="AK376" s="151"/>
      <c r="AL376" s="151"/>
      <c r="AM376" s="151"/>
      <c r="AN376" s="151"/>
      <c r="AO376" s="151"/>
      <c r="AP376" s="151"/>
      <c r="AQ376" s="151"/>
      <c r="AR376" s="151"/>
      <c r="AS376" s="151"/>
      <c r="AT376" s="151"/>
      <c r="AU376" s="151"/>
      <c r="AV376" s="151"/>
      <c r="AW376" s="151"/>
      <c r="AX376" s="151"/>
      <c r="AY376" s="151"/>
      <c r="AZ376" s="151"/>
      <c r="BA376" s="151"/>
      <c r="BB376" s="151"/>
      <c r="BC376" s="151"/>
      <c r="BD376" s="151"/>
      <c r="BE376" s="151"/>
      <c r="BF376" s="151"/>
      <c r="BG376" s="151"/>
      <c r="BH376" s="151"/>
    </row>
    <row r="377" spans="1:60" ht="12.75" outlineLevel="1">
      <c r="A377" s="158"/>
      <c r="B377" s="159"/>
      <c r="C377" s="247"/>
      <c r="D377" s="248"/>
      <c r="E377" s="248"/>
      <c r="F377" s="248"/>
      <c r="G377" s="248"/>
      <c r="H377" s="161"/>
      <c r="I377" s="161"/>
      <c r="J377" s="161"/>
      <c r="K377" s="161"/>
      <c r="L377" s="161"/>
      <c r="M377" s="161"/>
      <c r="N377" s="161"/>
      <c r="O377" s="161"/>
      <c r="P377" s="161"/>
      <c r="Q377" s="161"/>
      <c r="R377" s="161"/>
      <c r="S377" s="161"/>
      <c r="T377" s="161"/>
      <c r="U377" s="161"/>
      <c r="V377" s="161"/>
      <c r="W377" s="161"/>
      <c r="X377" s="151"/>
      <c r="Y377" s="151"/>
      <c r="Z377" s="151"/>
      <c r="AA377" s="151"/>
      <c r="AB377" s="151"/>
      <c r="AC377" s="151"/>
      <c r="AD377" s="151"/>
      <c r="AE377" s="151"/>
      <c r="AF377" s="151"/>
      <c r="AG377" s="151" t="s">
        <v>127</v>
      </c>
      <c r="AH377" s="151"/>
      <c r="AI377" s="151"/>
      <c r="AJ377" s="151"/>
      <c r="AK377" s="151"/>
      <c r="AL377" s="151"/>
      <c r="AM377" s="151"/>
      <c r="AN377" s="151"/>
      <c r="AO377" s="151"/>
      <c r="AP377" s="151"/>
      <c r="AQ377" s="151"/>
      <c r="AR377" s="151"/>
      <c r="AS377" s="151"/>
      <c r="AT377" s="151"/>
      <c r="AU377" s="151"/>
      <c r="AV377" s="151"/>
      <c r="AW377" s="151"/>
      <c r="AX377" s="151"/>
      <c r="AY377" s="151"/>
      <c r="AZ377" s="151"/>
      <c r="BA377" s="151"/>
      <c r="BB377" s="151"/>
      <c r="BC377" s="151"/>
      <c r="BD377" s="151"/>
      <c r="BE377" s="151"/>
      <c r="BF377" s="151"/>
      <c r="BG377" s="151"/>
      <c r="BH377" s="151"/>
    </row>
    <row r="378" spans="1:60" ht="33.75" outlineLevel="1">
      <c r="A378" s="176">
        <v>50</v>
      </c>
      <c r="B378" s="177" t="s">
        <v>368</v>
      </c>
      <c r="C378" s="187" t="s">
        <v>369</v>
      </c>
      <c r="D378" s="178" t="s">
        <v>232</v>
      </c>
      <c r="E378" s="179">
        <v>198</v>
      </c>
      <c r="F378" s="180"/>
      <c r="G378" s="181">
        <f>ROUND(E378*F378,2)</f>
        <v>0</v>
      </c>
      <c r="H378" s="180"/>
      <c r="I378" s="181">
        <f>ROUND(E378*H378,2)</f>
        <v>0</v>
      </c>
      <c r="J378" s="180"/>
      <c r="K378" s="181">
        <f>ROUND(E378*J378,2)</f>
        <v>0</v>
      </c>
      <c r="L378" s="181">
        <v>21</v>
      </c>
      <c r="M378" s="181">
        <f>G378*(1+L378/100)</f>
        <v>0</v>
      </c>
      <c r="N378" s="181">
        <v>0.00142</v>
      </c>
      <c r="O378" s="181">
        <f>ROUND(E378*N378,2)</f>
        <v>0.28</v>
      </c>
      <c r="P378" s="181">
        <v>0</v>
      </c>
      <c r="Q378" s="181">
        <f>ROUND(E378*P378,2)</f>
        <v>0</v>
      </c>
      <c r="R378" s="181" t="s">
        <v>362</v>
      </c>
      <c r="S378" s="181" t="s">
        <v>123</v>
      </c>
      <c r="T378" s="182" t="s">
        <v>123</v>
      </c>
      <c r="U378" s="161">
        <v>0.006</v>
      </c>
      <c r="V378" s="161">
        <f>ROUND(E378*U378,2)</f>
        <v>1.19</v>
      </c>
      <c r="W378" s="161"/>
      <c r="X378" s="151"/>
      <c r="Y378" s="151"/>
      <c r="Z378" s="151"/>
      <c r="AA378" s="151"/>
      <c r="AB378" s="151"/>
      <c r="AC378" s="151"/>
      <c r="AD378" s="151"/>
      <c r="AE378" s="151"/>
      <c r="AF378" s="151"/>
      <c r="AG378" s="151" t="s">
        <v>154</v>
      </c>
      <c r="AH378" s="151"/>
      <c r="AI378" s="151"/>
      <c r="AJ378" s="151"/>
      <c r="AK378" s="151"/>
      <c r="AL378" s="151"/>
      <c r="AM378" s="151"/>
      <c r="AN378" s="151"/>
      <c r="AO378" s="151"/>
      <c r="AP378" s="151"/>
      <c r="AQ378" s="151"/>
      <c r="AR378" s="151"/>
      <c r="AS378" s="151"/>
      <c r="AT378" s="151"/>
      <c r="AU378" s="151"/>
      <c r="AV378" s="151"/>
      <c r="AW378" s="151"/>
      <c r="AX378" s="151"/>
      <c r="AY378" s="151"/>
      <c r="AZ378" s="151"/>
      <c r="BA378" s="151"/>
      <c r="BB378" s="151"/>
      <c r="BC378" s="151"/>
      <c r="BD378" s="151"/>
      <c r="BE378" s="151"/>
      <c r="BF378" s="151"/>
      <c r="BG378" s="151"/>
      <c r="BH378" s="151"/>
    </row>
    <row r="379" spans="1:60" ht="12.75" outlineLevel="1">
      <c r="A379" s="158"/>
      <c r="B379" s="159"/>
      <c r="C379" s="255" t="s">
        <v>363</v>
      </c>
      <c r="D379" s="256"/>
      <c r="E379" s="256"/>
      <c r="F379" s="256"/>
      <c r="G379" s="256"/>
      <c r="H379" s="161"/>
      <c r="I379" s="161"/>
      <c r="J379" s="161"/>
      <c r="K379" s="161"/>
      <c r="L379" s="161"/>
      <c r="M379" s="161"/>
      <c r="N379" s="161"/>
      <c r="O379" s="161"/>
      <c r="P379" s="161"/>
      <c r="Q379" s="161"/>
      <c r="R379" s="161"/>
      <c r="S379" s="161"/>
      <c r="T379" s="161"/>
      <c r="U379" s="161"/>
      <c r="V379" s="161"/>
      <c r="W379" s="161"/>
      <c r="X379" s="151"/>
      <c r="Y379" s="151"/>
      <c r="Z379" s="151"/>
      <c r="AA379" s="151"/>
      <c r="AB379" s="151"/>
      <c r="AC379" s="151"/>
      <c r="AD379" s="151"/>
      <c r="AE379" s="151"/>
      <c r="AF379" s="151"/>
      <c r="AG379" s="151" t="s">
        <v>126</v>
      </c>
      <c r="AH379" s="151"/>
      <c r="AI379" s="151"/>
      <c r="AJ379" s="151"/>
      <c r="AK379" s="151"/>
      <c r="AL379" s="151"/>
      <c r="AM379" s="151"/>
      <c r="AN379" s="151"/>
      <c r="AO379" s="151"/>
      <c r="AP379" s="151"/>
      <c r="AQ379" s="151"/>
      <c r="AR379" s="151"/>
      <c r="AS379" s="151"/>
      <c r="AT379" s="151"/>
      <c r="AU379" s="151"/>
      <c r="AV379" s="151"/>
      <c r="AW379" s="151"/>
      <c r="AX379" s="151"/>
      <c r="AY379" s="151"/>
      <c r="AZ379" s="151"/>
      <c r="BA379" s="151"/>
      <c r="BB379" s="151"/>
      <c r="BC379" s="151"/>
      <c r="BD379" s="151"/>
      <c r="BE379" s="151"/>
      <c r="BF379" s="151"/>
      <c r="BG379" s="151"/>
      <c r="BH379" s="151"/>
    </row>
    <row r="380" spans="1:60" ht="12.75" outlineLevel="1">
      <c r="A380" s="158"/>
      <c r="B380" s="159"/>
      <c r="C380" s="188" t="s">
        <v>365</v>
      </c>
      <c r="D380" s="163"/>
      <c r="E380" s="164">
        <v>64.80000000000001</v>
      </c>
      <c r="F380" s="161"/>
      <c r="G380" s="161"/>
      <c r="H380" s="161"/>
      <c r="I380" s="161"/>
      <c r="J380" s="161"/>
      <c r="K380" s="161"/>
      <c r="L380" s="161"/>
      <c r="M380" s="161"/>
      <c r="N380" s="161"/>
      <c r="O380" s="161"/>
      <c r="P380" s="161"/>
      <c r="Q380" s="161"/>
      <c r="R380" s="161"/>
      <c r="S380" s="161"/>
      <c r="T380" s="161"/>
      <c r="U380" s="161"/>
      <c r="V380" s="161"/>
      <c r="W380" s="161"/>
      <c r="X380" s="151"/>
      <c r="Y380" s="151"/>
      <c r="Z380" s="151"/>
      <c r="AA380" s="151"/>
      <c r="AB380" s="151"/>
      <c r="AC380" s="151"/>
      <c r="AD380" s="151"/>
      <c r="AE380" s="151"/>
      <c r="AF380" s="151"/>
      <c r="AG380" s="151" t="s">
        <v>138</v>
      </c>
      <c r="AH380" s="151">
        <v>0</v>
      </c>
      <c r="AI380" s="151"/>
      <c r="AJ380" s="151"/>
      <c r="AK380" s="151"/>
      <c r="AL380" s="151"/>
      <c r="AM380" s="151"/>
      <c r="AN380" s="151"/>
      <c r="AO380" s="151"/>
      <c r="AP380" s="151"/>
      <c r="AQ380" s="151"/>
      <c r="AR380" s="151"/>
      <c r="AS380" s="151"/>
      <c r="AT380" s="151"/>
      <c r="AU380" s="151"/>
      <c r="AV380" s="151"/>
      <c r="AW380" s="151"/>
      <c r="AX380" s="151"/>
      <c r="AY380" s="151"/>
      <c r="AZ380" s="151"/>
      <c r="BA380" s="151"/>
      <c r="BB380" s="151"/>
      <c r="BC380" s="151"/>
      <c r="BD380" s="151"/>
      <c r="BE380" s="151"/>
      <c r="BF380" s="151"/>
      <c r="BG380" s="151"/>
      <c r="BH380" s="151"/>
    </row>
    <row r="381" spans="1:60" ht="12.75" outlineLevel="1">
      <c r="A381" s="158"/>
      <c r="B381" s="159"/>
      <c r="C381" s="188" t="s">
        <v>366</v>
      </c>
      <c r="D381" s="163"/>
      <c r="E381" s="164">
        <v>80.60000000000001</v>
      </c>
      <c r="F381" s="161"/>
      <c r="G381" s="161"/>
      <c r="H381" s="161"/>
      <c r="I381" s="161"/>
      <c r="J381" s="161"/>
      <c r="K381" s="161"/>
      <c r="L381" s="161"/>
      <c r="M381" s="161"/>
      <c r="N381" s="161"/>
      <c r="O381" s="161"/>
      <c r="P381" s="161"/>
      <c r="Q381" s="161"/>
      <c r="R381" s="161"/>
      <c r="S381" s="161"/>
      <c r="T381" s="161"/>
      <c r="U381" s="161"/>
      <c r="V381" s="161"/>
      <c r="W381" s="161"/>
      <c r="X381" s="151"/>
      <c r="Y381" s="151"/>
      <c r="Z381" s="151"/>
      <c r="AA381" s="151"/>
      <c r="AB381" s="151"/>
      <c r="AC381" s="151"/>
      <c r="AD381" s="151"/>
      <c r="AE381" s="151"/>
      <c r="AF381" s="151"/>
      <c r="AG381" s="151" t="s">
        <v>138</v>
      </c>
      <c r="AH381" s="151">
        <v>0</v>
      </c>
      <c r="AI381" s="151"/>
      <c r="AJ381" s="151"/>
      <c r="AK381" s="151"/>
      <c r="AL381" s="151"/>
      <c r="AM381" s="151"/>
      <c r="AN381" s="151"/>
      <c r="AO381" s="151"/>
      <c r="AP381" s="151"/>
      <c r="AQ381" s="151"/>
      <c r="AR381" s="151"/>
      <c r="AS381" s="151"/>
      <c r="AT381" s="151"/>
      <c r="AU381" s="151"/>
      <c r="AV381" s="151"/>
      <c r="AW381" s="151"/>
      <c r="AX381" s="151"/>
      <c r="AY381" s="151"/>
      <c r="AZ381" s="151"/>
      <c r="BA381" s="151"/>
      <c r="BB381" s="151"/>
      <c r="BC381" s="151"/>
      <c r="BD381" s="151"/>
      <c r="BE381" s="151"/>
      <c r="BF381" s="151"/>
      <c r="BG381" s="151"/>
      <c r="BH381" s="151"/>
    </row>
    <row r="382" spans="1:60" ht="12.75" outlineLevel="1">
      <c r="A382" s="158"/>
      <c r="B382" s="159"/>
      <c r="C382" s="188" t="s">
        <v>367</v>
      </c>
      <c r="D382" s="163"/>
      <c r="E382" s="164">
        <v>52.6</v>
      </c>
      <c r="F382" s="161"/>
      <c r="G382" s="161"/>
      <c r="H382" s="161"/>
      <c r="I382" s="161"/>
      <c r="J382" s="161"/>
      <c r="K382" s="161"/>
      <c r="L382" s="161"/>
      <c r="M382" s="161"/>
      <c r="N382" s="161"/>
      <c r="O382" s="161"/>
      <c r="P382" s="161"/>
      <c r="Q382" s="161"/>
      <c r="R382" s="161"/>
      <c r="S382" s="161"/>
      <c r="T382" s="161"/>
      <c r="U382" s="161"/>
      <c r="V382" s="161"/>
      <c r="W382" s="161"/>
      <c r="X382" s="151"/>
      <c r="Y382" s="151"/>
      <c r="Z382" s="151"/>
      <c r="AA382" s="151"/>
      <c r="AB382" s="151"/>
      <c r="AC382" s="151"/>
      <c r="AD382" s="151"/>
      <c r="AE382" s="151"/>
      <c r="AF382" s="151"/>
      <c r="AG382" s="151" t="s">
        <v>138</v>
      </c>
      <c r="AH382" s="151">
        <v>0</v>
      </c>
      <c r="AI382" s="151"/>
      <c r="AJ382" s="151"/>
      <c r="AK382" s="151"/>
      <c r="AL382" s="151"/>
      <c r="AM382" s="151"/>
      <c r="AN382" s="151"/>
      <c r="AO382" s="151"/>
      <c r="AP382" s="151"/>
      <c r="AQ382" s="151"/>
      <c r="AR382" s="151"/>
      <c r="AS382" s="151"/>
      <c r="AT382" s="151"/>
      <c r="AU382" s="151"/>
      <c r="AV382" s="151"/>
      <c r="AW382" s="151"/>
      <c r="AX382" s="151"/>
      <c r="AY382" s="151"/>
      <c r="AZ382" s="151"/>
      <c r="BA382" s="151"/>
      <c r="BB382" s="151"/>
      <c r="BC382" s="151"/>
      <c r="BD382" s="151"/>
      <c r="BE382" s="151"/>
      <c r="BF382" s="151"/>
      <c r="BG382" s="151"/>
      <c r="BH382" s="151"/>
    </row>
    <row r="383" spans="1:60" ht="12.75" outlineLevel="1">
      <c r="A383" s="158"/>
      <c r="B383" s="159"/>
      <c r="C383" s="247"/>
      <c r="D383" s="248"/>
      <c r="E383" s="248"/>
      <c r="F383" s="248"/>
      <c r="G383" s="248"/>
      <c r="H383" s="161"/>
      <c r="I383" s="161"/>
      <c r="J383" s="161"/>
      <c r="K383" s="161"/>
      <c r="L383" s="161"/>
      <c r="M383" s="161"/>
      <c r="N383" s="161"/>
      <c r="O383" s="161"/>
      <c r="P383" s="161"/>
      <c r="Q383" s="161"/>
      <c r="R383" s="161"/>
      <c r="S383" s="161"/>
      <c r="T383" s="161"/>
      <c r="U383" s="161"/>
      <c r="V383" s="161"/>
      <c r="W383" s="161"/>
      <c r="X383" s="151"/>
      <c r="Y383" s="151"/>
      <c r="Z383" s="151"/>
      <c r="AA383" s="151"/>
      <c r="AB383" s="151"/>
      <c r="AC383" s="151"/>
      <c r="AD383" s="151"/>
      <c r="AE383" s="151"/>
      <c r="AF383" s="151"/>
      <c r="AG383" s="151" t="s">
        <v>127</v>
      </c>
      <c r="AH383" s="151"/>
      <c r="AI383" s="151"/>
      <c r="AJ383" s="151"/>
      <c r="AK383" s="151"/>
      <c r="AL383" s="151"/>
      <c r="AM383" s="151"/>
      <c r="AN383" s="151"/>
      <c r="AO383" s="151"/>
      <c r="AP383" s="151"/>
      <c r="AQ383" s="151"/>
      <c r="AR383" s="151"/>
      <c r="AS383" s="151"/>
      <c r="AT383" s="151"/>
      <c r="AU383" s="151"/>
      <c r="AV383" s="151"/>
      <c r="AW383" s="151"/>
      <c r="AX383" s="151"/>
      <c r="AY383" s="151"/>
      <c r="AZ383" s="151"/>
      <c r="BA383" s="151"/>
      <c r="BB383" s="151"/>
      <c r="BC383" s="151"/>
      <c r="BD383" s="151"/>
      <c r="BE383" s="151"/>
      <c r="BF383" s="151"/>
      <c r="BG383" s="151"/>
      <c r="BH383" s="151"/>
    </row>
    <row r="384" spans="1:60" ht="12.75" outlineLevel="1">
      <c r="A384" s="176">
        <v>51</v>
      </c>
      <c r="B384" s="177" t="s">
        <v>370</v>
      </c>
      <c r="C384" s="187" t="s">
        <v>371</v>
      </c>
      <c r="D384" s="178" t="s">
        <v>232</v>
      </c>
      <c r="E384" s="179">
        <v>198</v>
      </c>
      <c r="F384" s="180"/>
      <c r="G384" s="181">
        <f>ROUND(E384*F384,2)</f>
        <v>0</v>
      </c>
      <c r="H384" s="180"/>
      <c r="I384" s="181">
        <f>ROUND(E384*H384,2)</f>
        <v>0</v>
      </c>
      <c r="J384" s="180"/>
      <c r="K384" s="181">
        <f>ROUND(E384*J384,2)</f>
        <v>0</v>
      </c>
      <c r="L384" s="181">
        <v>21</v>
      </c>
      <c r="M384" s="181">
        <f>G384*(1+L384/100)</f>
        <v>0</v>
      </c>
      <c r="N384" s="181">
        <v>0</v>
      </c>
      <c r="O384" s="181">
        <f>ROUND(E384*N384,2)</f>
        <v>0</v>
      </c>
      <c r="P384" s="181">
        <v>0</v>
      </c>
      <c r="Q384" s="181">
        <f>ROUND(E384*P384,2)</f>
        <v>0</v>
      </c>
      <c r="R384" s="181" t="s">
        <v>362</v>
      </c>
      <c r="S384" s="181" t="s">
        <v>123</v>
      </c>
      <c r="T384" s="182" t="s">
        <v>123</v>
      </c>
      <c r="U384" s="161">
        <v>0.112</v>
      </c>
      <c r="V384" s="161">
        <f>ROUND(E384*U384,2)</f>
        <v>22.18</v>
      </c>
      <c r="W384" s="161"/>
      <c r="X384" s="151"/>
      <c r="Y384" s="151"/>
      <c r="Z384" s="151"/>
      <c r="AA384" s="151"/>
      <c r="AB384" s="151"/>
      <c r="AC384" s="151"/>
      <c r="AD384" s="151"/>
      <c r="AE384" s="151"/>
      <c r="AF384" s="151"/>
      <c r="AG384" s="151" t="s">
        <v>154</v>
      </c>
      <c r="AH384" s="151"/>
      <c r="AI384" s="151"/>
      <c r="AJ384" s="151"/>
      <c r="AK384" s="151"/>
      <c r="AL384" s="151"/>
      <c r="AM384" s="151"/>
      <c r="AN384" s="151"/>
      <c r="AO384" s="151"/>
      <c r="AP384" s="151"/>
      <c r="AQ384" s="151"/>
      <c r="AR384" s="151"/>
      <c r="AS384" s="151"/>
      <c r="AT384" s="151"/>
      <c r="AU384" s="151"/>
      <c r="AV384" s="151"/>
      <c r="AW384" s="151"/>
      <c r="AX384" s="151"/>
      <c r="AY384" s="151"/>
      <c r="AZ384" s="151"/>
      <c r="BA384" s="151"/>
      <c r="BB384" s="151"/>
      <c r="BC384" s="151"/>
      <c r="BD384" s="151"/>
      <c r="BE384" s="151"/>
      <c r="BF384" s="151"/>
      <c r="BG384" s="151"/>
      <c r="BH384" s="151"/>
    </row>
    <row r="385" spans="1:60" ht="12.75" outlineLevel="1">
      <c r="A385" s="158"/>
      <c r="B385" s="159"/>
      <c r="C385" s="188" t="s">
        <v>365</v>
      </c>
      <c r="D385" s="163"/>
      <c r="E385" s="164">
        <v>64.80000000000001</v>
      </c>
      <c r="F385" s="161"/>
      <c r="G385" s="161"/>
      <c r="H385" s="161"/>
      <c r="I385" s="161"/>
      <c r="J385" s="161"/>
      <c r="K385" s="161"/>
      <c r="L385" s="161"/>
      <c r="M385" s="161"/>
      <c r="N385" s="161"/>
      <c r="O385" s="161"/>
      <c r="P385" s="161"/>
      <c r="Q385" s="161"/>
      <c r="R385" s="161"/>
      <c r="S385" s="161"/>
      <c r="T385" s="161"/>
      <c r="U385" s="161"/>
      <c r="V385" s="161"/>
      <c r="W385" s="161"/>
      <c r="X385" s="151"/>
      <c r="Y385" s="151"/>
      <c r="Z385" s="151"/>
      <c r="AA385" s="151"/>
      <c r="AB385" s="151"/>
      <c r="AC385" s="151"/>
      <c r="AD385" s="151"/>
      <c r="AE385" s="151"/>
      <c r="AF385" s="151"/>
      <c r="AG385" s="151" t="s">
        <v>138</v>
      </c>
      <c r="AH385" s="151">
        <v>0</v>
      </c>
      <c r="AI385" s="151"/>
      <c r="AJ385" s="151"/>
      <c r="AK385" s="151"/>
      <c r="AL385" s="151"/>
      <c r="AM385" s="151"/>
      <c r="AN385" s="151"/>
      <c r="AO385" s="151"/>
      <c r="AP385" s="151"/>
      <c r="AQ385" s="151"/>
      <c r="AR385" s="151"/>
      <c r="AS385" s="151"/>
      <c r="AT385" s="151"/>
      <c r="AU385" s="151"/>
      <c r="AV385" s="151"/>
      <c r="AW385" s="151"/>
      <c r="AX385" s="151"/>
      <c r="AY385" s="151"/>
      <c r="AZ385" s="151"/>
      <c r="BA385" s="151"/>
      <c r="BB385" s="151"/>
      <c r="BC385" s="151"/>
      <c r="BD385" s="151"/>
      <c r="BE385" s="151"/>
      <c r="BF385" s="151"/>
      <c r="BG385" s="151"/>
      <c r="BH385" s="151"/>
    </row>
    <row r="386" spans="1:60" ht="12.75" outlineLevel="1">
      <c r="A386" s="158"/>
      <c r="B386" s="159"/>
      <c r="C386" s="188" t="s">
        <v>366</v>
      </c>
      <c r="D386" s="163"/>
      <c r="E386" s="164">
        <v>80.60000000000001</v>
      </c>
      <c r="F386" s="161"/>
      <c r="G386" s="161"/>
      <c r="H386" s="161"/>
      <c r="I386" s="161"/>
      <c r="J386" s="161"/>
      <c r="K386" s="161"/>
      <c r="L386" s="161"/>
      <c r="M386" s="161"/>
      <c r="N386" s="161"/>
      <c r="O386" s="161"/>
      <c r="P386" s="161"/>
      <c r="Q386" s="161"/>
      <c r="R386" s="161"/>
      <c r="S386" s="161"/>
      <c r="T386" s="161"/>
      <c r="U386" s="161"/>
      <c r="V386" s="161"/>
      <c r="W386" s="161"/>
      <c r="X386" s="151"/>
      <c r="Y386" s="151"/>
      <c r="Z386" s="151"/>
      <c r="AA386" s="151"/>
      <c r="AB386" s="151"/>
      <c r="AC386" s="151"/>
      <c r="AD386" s="151"/>
      <c r="AE386" s="151"/>
      <c r="AF386" s="151"/>
      <c r="AG386" s="151" t="s">
        <v>138</v>
      </c>
      <c r="AH386" s="151">
        <v>0</v>
      </c>
      <c r="AI386" s="151"/>
      <c r="AJ386" s="151"/>
      <c r="AK386" s="151"/>
      <c r="AL386" s="151"/>
      <c r="AM386" s="151"/>
      <c r="AN386" s="151"/>
      <c r="AO386" s="151"/>
      <c r="AP386" s="151"/>
      <c r="AQ386" s="151"/>
      <c r="AR386" s="151"/>
      <c r="AS386" s="151"/>
      <c r="AT386" s="151"/>
      <c r="AU386" s="151"/>
      <c r="AV386" s="151"/>
      <c r="AW386" s="151"/>
      <c r="AX386" s="151"/>
      <c r="AY386" s="151"/>
      <c r="AZ386" s="151"/>
      <c r="BA386" s="151"/>
      <c r="BB386" s="151"/>
      <c r="BC386" s="151"/>
      <c r="BD386" s="151"/>
      <c r="BE386" s="151"/>
      <c r="BF386" s="151"/>
      <c r="BG386" s="151"/>
      <c r="BH386" s="151"/>
    </row>
    <row r="387" spans="1:60" ht="12.75" outlineLevel="1">
      <c r="A387" s="158"/>
      <c r="B387" s="159"/>
      <c r="C387" s="188" t="s">
        <v>367</v>
      </c>
      <c r="D387" s="163"/>
      <c r="E387" s="164">
        <v>52.6</v>
      </c>
      <c r="F387" s="161"/>
      <c r="G387" s="161"/>
      <c r="H387" s="161"/>
      <c r="I387" s="161"/>
      <c r="J387" s="161"/>
      <c r="K387" s="161"/>
      <c r="L387" s="161"/>
      <c r="M387" s="161"/>
      <c r="N387" s="161"/>
      <c r="O387" s="161"/>
      <c r="P387" s="161"/>
      <c r="Q387" s="161"/>
      <c r="R387" s="161"/>
      <c r="S387" s="161"/>
      <c r="T387" s="161"/>
      <c r="U387" s="161"/>
      <c r="V387" s="161"/>
      <c r="W387" s="161"/>
      <c r="X387" s="151"/>
      <c r="Y387" s="151"/>
      <c r="Z387" s="151"/>
      <c r="AA387" s="151"/>
      <c r="AB387" s="151"/>
      <c r="AC387" s="151"/>
      <c r="AD387" s="151"/>
      <c r="AE387" s="151"/>
      <c r="AF387" s="151"/>
      <c r="AG387" s="151" t="s">
        <v>138</v>
      </c>
      <c r="AH387" s="151">
        <v>0</v>
      </c>
      <c r="AI387" s="151"/>
      <c r="AJ387" s="151"/>
      <c r="AK387" s="151"/>
      <c r="AL387" s="151"/>
      <c r="AM387" s="151"/>
      <c r="AN387" s="151"/>
      <c r="AO387" s="151"/>
      <c r="AP387" s="151"/>
      <c r="AQ387" s="151"/>
      <c r="AR387" s="151"/>
      <c r="AS387" s="151"/>
      <c r="AT387" s="151"/>
      <c r="AU387" s="151"/>
      <c r="AV387" s="151"/>
      <c r="AW387" s="151"/>
      <c r="AX387" s="151"/>
      <c r="AY387" s="151"/>
      <c r="AZ387" s="151"/>
      <c r="BA387" s="151"/>
      <c r="BB387" s="151"/>
      <c r="BC387" s="151"/>
      <c r="BD387" s="151"/>
      <c r="BE387" s="151"/>
      <c r="BF387" s="151"/>
      <c r="BG387" s="151"/>
      <c r="BH387" s="151"/>
    </row>
    <row r="388" spans="1:60" ht="12.75" outlineLevel="1">
      <c r="A388" s="158"/>
      <c r="B388" s="159"/>
      <c r="C388" s="247"/>
      <c r="D388" s="248"/>
      <c r="E388" s="248"/>
      <c r="F388" s="248"/>
      <c r="G388" s="248"/>
      <c r="H388" s="161"/>
      <c r="I388" s="161"/>
      <c r="J388" s="161"/>
      <c r="K388" s="161"/>
      <c r="L388" s="161"/>
      <c r="M388" s="161"/>
      <c r="N388" s="161"/>
      <c r="O388" s="161"/>
      <c r="P388" s="161"/>
      <c r="Q388" s="161"/>
      <c r="R388" s="161"/>
      <c r="S388" s="161"/>
      <c r="T388" s="161"/>
      <c r="U388" s="161"/>
      <c r="V388" s="161"/>
      <c r="W388" s="161"/>
      <c r="X388" s="151"/>
      <c r="Y388" s="151"/>
      <c r="Z388" s="151"/>
      <c r="AA388" s="151"/>
      <c r="AB388" s="151"/>
      <c r="AC388" s="151"/>
      <c r="AD388" s="151"/>
      <c r="AE388" s="151"/>
      <c r="AF388" s="151"/>
      <c r="AG388" s="151" t="s">
        <v>127</v>
      </c>
      <c r="AH388" s="151"/>
      <c r="AI388" s="151"/>
      <c r="AJ388" s="151"/>
      <c r="AK388" s="151"/>
      <c r="AL388" s="151"/>
      <c r="AM388" s="151"/>
      <c r="AN388" s="151"/>
      <c r="AO388" s="151"/>
      <c r="AP388" s="151"/>
      <c r="AQ388" s="151"/>
      <c r="AR388" s="151"/>
      <c r="AS388" s="151"/>
      <c r="AT388" s="151"/>
      <c r="AU388" s="151"/>
      <c r="AV388" s="151"/>
      <c r="AW388" s="151"/>
      <c r="AX388" s="151"/>
      <c r="AY388" s="151"/>
      <c r="AZ388" s="151"/>
      <c r="BA388" s="151"/>
      <c r="BB388" s="151"/>
      <c r="BC388" s="151"/>
      <c r="BD388" s="151"/>
      <c r="BE388" s="151"/>
      <c r="BF388" s="151"/>
      <c r="BG388" s="151"/>
      <c r="BH388" s="151"/>
    </row>
    <row r="389" spans="1:33" ht="12.75">
      <c r="A389" s="170" t="s">
        <v>117</v>
      </c>
      <c r="B389" s="171" t="s">
        <v>76</v>
      </c>
      <c r="C389" s="186" t="s">
        <v>77</v>
      </c>
      <c r="D389" s="172"/>
      <c r="E389" s="173"/>
      <c r="F389" s="174"/>
      <c r="G389" s="174">
        <f>SUMIF(AG390:AG433,"&lt;&gt;NOR",G390:G433)</f>
        <v>0</v>
      </c>
      <c r="H389" s="174"/>
      <c r="I389" s="174">
        <f>SUM(I390:I433)</f>
        <v>0</v>
      </c>
      <c r="J389" s="174"/>
      <c r="K389" s="174">
        <f>SUM(K390:K433)</f>
        <v>0</v>
      </c>
      <c r="L389" s="174"/>
      <c r="M389" s="174">
        <f>SUM(M390:M433)</f>
        <v>0</v>
      </c>
      <c r="N389" s="174"/>
      <c r="O389" s="174">
        <f>SUM(O390:O433)</f>
        <v>0.02</v>
      </c>
      <c r="P389" s="174"/>
      <c r="Q389" s="174">
        <f>SUM(Q390:Q433)</f>
        <v>0</v>
      </c>
      <c r="R389" s="174"/>
      <c r="S389" s="174"/>
      <c r="T389" s="175"/>
      <c r="U389" s="169"/>
      <c r="V389" s="169">
        <f>SUM(V390:V433)</f>
        <v>44.47</v>
      </c>
      <c r="W389" s="169"/>
      <c r="AG389" t="s">
        <v>118</v>
      </c>
    </row>
    <row r="390" spans="1:60" ht="33.75" outlineLevel="1">
      <c r="A390" s="176">
        <v>52</v>
      </c>
      <c r="B390" s="177" t="s">
        <v>372</v>
      </c>
      <c r="C390" s="187" t="s">
        <v>373</v>
      </c>
      <c r="D390" s="178" t="s">
        <v>121</v>
      </c>
      <c r="E390" s="179">
        <v>2</v>
      </c>
      <c r="F390" s="180"/>
      <c r="G390" s="181">
        <f>ROUND(E390*F390,2)</f>
        <v>0</v>
      </c>
      <c r="H390" s="180"/>
      <c r="I390" s="181">
        <f>ROUND(E390*H390,2)</f>
        <v>0</v>
      </c>
      <c r="J390" s="180"/>
      <c r="K390" s="181">
        <f>ROUND(E390*J390,2)</f>
        <v>0</v>
      </c>
      <c r="L390" s="181">
        <v>21</v>
      </c>
      <c r="M390" s="181">
        <f>G390*(1+L390/100)</f>
        <v>0</v>
      </c>
      <c r="N390" s="181">
        <v>0.00025</v>
      </c>
      <c r="O390" s="181">
        <f>ROUND(E390*N390,2)</f>
        <v>0</v>
      </c>
      <c r="P390" s="181">
        <v>0</v>
      </c>
      <c r="Q390" s="181">
        <f>ROUND(E390*P390,2)</f>
        <v>0</v>
      </c>
      <c r="R390" s="181" t="s">
        <v>295</v>
      </c>
      <c r="S390" s="181" t="s">
        <v>123</v>
      </c>
      <c r="T390" s="182" t="s">
        <v>123</v>
      </c>
      <c r="U390" s="161">
        <v>0.5</v>
      </c>
      <c r="V390" s="161">
        <f>ROUND(E390*U390,2)</f>
        <v>1</v>
      </c>
      <c r="W390" s="161"/>
      <c r="X390" s="151"/>
      <c r="Y390" s="151"/>
      <c r="Z390" s="151"/>
      <c r="AA390" s="151"/>
      <c r="AB390" s="151"/>
      <c r="AC390" s="151"/>
      <c r="AD390" s="151"/>
      <c r="AE390" s="151"/>
      <c r="AF390" s="151"/>
      <c r="AG390" s="151" t="s">
        <v>154</v>
      </c>
      <c r="AH390" s="151"/>
      <c r="AI390" s="151"/>
      <c r="AJ390" s="151"/>
      <c r="AK390" s="151"/>
      <c r="AL390" s="151"/>
      <c r="AM390" s="151"/>
      <c r="AN390" s="151"/>
      <c r="AO390" s="151"/>
      <c r="AP390" s="151"/>
      <c r="AQ390" s="151"/>
      <c r="AR390" s="151"/>
      <c r="AS390" s="151"/>
      <c r="AT390" s="151"/>
      <c r="AU390" s="151"/>
      <c r="AV390" s="151"/>
      <c r="AW390" s="151"/>
      <c r="AX390" s="151"/>
      <c r="AY390" s="151"/>
      <c r="AZ390" s="151"/>
      <c r="BA390" s="151"/>
      <c r="BB390" s="151"/>
      <c r="BC390" s="151"/>
      <c r="BD390" s="151"/>
      <c r="BE390" s="151"/>
      <c r="BF390" s="151"/>
      <c r="BG390" s="151"/>
      <c r="BH390" s="151"/>
    </row>
    <row r="391" spans="1:60" ht="12.75" outlineLevel="1">
      <c r="A391" s="158"/>
      <c r="B391" s="159"/>
      <c r="C391" s="255" t="s">
        <v>374</v>
      </c>
      <c r="D391" s="256"/>
      <c r="E391" s="256"/>
      <c r="F391" s="256"/>
      <c r="G391" s="256"/>
      <c r="H391" s="161"/>
      <c r="I391" s="161"/>
      <c r="J391" s="161"/>
      <c r="K391" s="161"/>
      <c r="L391" s="161"/>
      <c r="M391" s="161"/>
      <c r="N391" s="161"/>
      <c r="O391" s="161"/>
      <c r="P391" s="161"/>
      <c r="Q391" s="161"/>
      <c r="R391" s="161"/>
      <c r="S391" s="161"/>
      <c r="T391" s="161"/>
      <c r="U391" s="161"/>
      <c r="V391" s="161"/>
      <c r="W391" s="161"/>
      <c r="X391" s="151"/>
      <c r="Y391" s="151"/>
      <c r="Z391" s="151"/>
      <c r="AA391" s="151"/>
      <c r="AB391" s="151"/>
      <c r="AC391" s="151"/>
      <c r="AD391" s="151"/>
      <c r="AE391" s="151"/>
      <c r="AF391" s="151"/>
      <c r="AG391" s="151" t="s">
        <v>126</v>
      </c>
      <c r="AH391" s="151"/>
      <c r="AI391" s="151"/>
      <c r="AJ391" s="151"/>
      <c r="AK391" s="151"/>
      <c r="AL391" s="151"/>
      <c r="AM391" s="151"/>
      <c r="AN391" s="151"/>
      <c r="AO391" s="151"/>
      <c r="AP391" s="151"/>
      <c r="AQ391" s="151"/>
      <c r="AR391" s="151"/>
      <c r="AS391" s="151"/>
      <c r="AT391" s="151"/>
      <c r="AU391" s="151"/>
      <c r="AV391" s="151"/>
      <c r="AW391" s="151"/>
      <c r="AX391" s="151"/>
      <c r="AY391" s="151"/>
      <c r="AZ391" s="151"/>
      <c r="BA391" s="151"/>
      <c r="BB391" s="151"/>
      <c r="BC391" s="151"/>
      <c r="BD391" s="151"/>
      <c r="BE391" s="151"/>
      <c r="BF391" s="151"/>
      <c r="BG391" s="151"/>
      <c r="BH391" s="151"/>
    </row>
    <row r="392" spans="1:60" ht="12.75" outlineLevel="1">
      <c r="A392" s="158"/>
      <c r="B392" s="159"/>
      <c r="C392" s="251" t="s">
        <v>375</v>
      </c>
      <c r="D392" s="252"/>
      <c r="E392" s="252"/>
      <c r="F392" s="252"/>
      <c r="G392" s="252"/>
      <c r="H392" s="161"/>
      <c r="I392" s="161"/>
      <c r="J392" s="161"/>
      <c r="K392" s="161"/>
      <c r="L392" s="161"/>
      <c r="M392" s="161"/>
      <c r="N392" s="161"/>
      <c r="O392" s="161"/>
      <c r="P392" s="161"/>
      <c r="Q392" s="161"/>
      <c r="R392" s="161"/>
      <c r="S392" s="161"/>
      <c r="T392" s="161"/>
      <c r="U392" s="161"/>
      <c r="V392" s="161"/>
      <c r="W392" s="161"/>
      <c r="X392" s="151"/>
      <c r="Y392" s="151"/>
      <c r="Z392" s="151"/>
      <c r="AA392" s="151"/>
      <c r="AB392" s="151"/>
      <c r="AC392" s="151"/>
      <c r="AD392" s="151"/>
      <c r="AE392" s="151"/>
      <c r="AF392" s="151"/>
      <c r="AG392" s="151" t="s">
        <v>136</v>
      </c>
      <c r="AH392" s="151"/>
      <c r="AI392" s="151"/>
      <c r="AJ392" s="151"/>
      <c r="AK392" s="151"/>
      <c r="AL392" s="151"/>
      <c r="AM392" s="151"/>
      <c r="AN392" s="151"/>
      <c r="AO392" s="151"/>
      <c r="AP392" s="151"/>
      <c r="AQ392" s="151"/>
      <c r="AR392" s="151"/>
      <c r="AS392" s="151"/>
      <c r="AT392" s="151"/>
      <c r="AU392" s="151"/>
      <c r="AV392" s="151"/>
      <c r="AW392" s="151"/>
      <c r="AX392" s="151"/>
      <c r="AY392" s="151"/>
      <c r="AZ392" s="151"/>
      <c r="BA392" s="151"/>
      <c r="BB392" s="151"/>
      <c r="BC392" s="151"/>
      <c r="BD392" s="151"/>
      <c r="BE392" s="151"/>
      <c r="BF392" s="151"/>
      <c r="BG392" s="151"/>
      <c r="BH392" s="151"/>
    </row>
    <row r="393" spans="1:60" ht="12.75" outlineLevel="1">
      <c r="A393" s="158"/>
      <c r="B393" s="159"/>
      <c r="C393" s="188" t="s">
        <v>376</v>
      </c>
      <c r="D393" s="163"/>
      <c r="E393" s="164">
        <v>2</v>
      </c>
      <c r="F393" s="161"/>
      <c r="G393" s="161"/>
      <c r="H393" s="161"/>
      <c r="I393" s="161"/>
      <c r="J393" s="161"/>
      <c r="K393" s="161"/>
      <c r="L393" s="161"/>
      <c r="M393" s="161"/>
      <c r="N393" s="161"/>
      <c r="O393" s="161"/>
      <c r="P393" s="161"/>
      <c r="Q393" s="161"/>
      <c r="R393" s="161"/>
      <c r="S393" s="161"/>
      <c r="T393" s="161"/>
      <c r="U393" s="161"/>
      <c r="V393" s="161"/>
      <c r="W393" s="161"/>
      <c r="X393" s="151"/>
      <c r="Y393" s="151"/>
      <c r="Z393" s="151"/>
      <c r="AA393" s="151"/>
      <c r="AB393" s="151"/>
      <c r="AC393" s="151"/>
      <c r="AD393" s="151"/>
      <c r="AE393" s="151"/>
      <c r="AF393" s="151"/>
      <c r="AG393" s="151" t="s">
        <v>138</v>
      </c>
      <c r="AH393" s="151">
        <v>0</v>
      </c>
      <c r="AI393" s="151"/>
      <c r="AJ393" s="151"/>
      <c r="AK393" s="151"/>
      <c r="AL393" s="151"/>
      <c r="AM393" s="151"/>
      <c r="AN393" s="151"/>
      <c r="AO393" s="151"/>
      <c r="AP393" s="151"/>
      <c r="AQ393" s="151"/>
      <c r="AR393" s="151"/>
      <c r="AS393" s="151"/>
      <c r="AT393" s="151"/>
      <c r="AU393" s="151"/>
      <c r="AV393" s="151"/>
      <c r="AW393" s="151"/>
      <c r="AX393" s="151"/>
      <c r="AY393" s="151"/>
      <c r="AZ393" s="151"/>
      <c r="BA393" s="151"/>
      <c r="BB393" s="151"/>
      <c r="BC393" s="151"/>
      <c r="BD393" s="151"/>
      <c r="BE393" s="151"/>
      <c r="BF393" s="151"/>
      <c r="BG393" s="151"/>
      <c r="BH393" s="151"/>
    </row>
    <row r="394" spans="1:60" ht="12.75" outlineLevel="1">
      <c r="A394" s="158"/>
      <c r="B394" s="159"/>
      <c r="C394" s="247"/>
      <c r="D394" s="248"/>
      <c r="E394" s="248"/>
      <c r="F394" s="248"/>
      <c r="G394" s="248"/>
      <c r="H394" s="161"/>
      <c r="I394" s="161"/>
      <c r="J394" s="161"/>
      <c r="K394" s="161"/>
      <c r="L394" s="161"/>
      <c r="M394" s="161"/>
      <c r="N394" s="161"/>
      <c r="O394" s="161"/>
      <c r="P394" s="161"/>
      <c r="Q394" s="161"/>
      <c r="R394" s="161"/>
      <c r="S394" s="161"/>
      <c r="T394" s="161"/>
      <c r="U394" s="161"/>
      <c r="V394" s="161"/>
      <c r="W394" s="161"/>
      <c r="X394" s="151"/>
      <c r="Y394" s="151"/>
      <c r="Z394" s="151"/>
      <c r="AA394" s="151"/>
      <c r="AB394" s="151"/>
      <c r="AC394" s="151"/>
      <c r="AD394" s="151"/>
      <c r="AE394" s="151"/>
      <c r="AF394" s="151"/>
      <c r="AG394" s="151" t="s">
        <v>127</v>
      </c>
      <c r="AH394" s="151"/>
      <c r="AI394" s="151"/>
      <c r="AJ394" s="151"/>
      <c r="AK394" s="151"/>
      <c r="AL394" s="151"/>
      <c r="AM394" s="151"/>
      <c r="AN394" s="151"/>
      <c r="AO394" s="151"/>
      <c r="AP394" s="151"/>
      <c r="AQ394" s="151"/>
      <c r="AR394" s="151"/>
      <c r="AS394" s="151"/>
      <c r="AT394" s="151"/>
      <c r="AU394" s="151"/>
      <c r="AV394" s="151"/>
      <c r="AW394" s="151"/>
      <c r="AX394" s="151"/>
      <c r="AY394" s="151"/>
      <c r="AZ394" s="151"/>
      <c r="BA394" s="151"/>
      <c r="BB394" s="151"/>
      <c r="BC394" s="151"/>
      <c r="BD394" s="151"/>
      <c r="BE394" s="151"/>
      <c r="BF394" s="151"/>
      <c r="BG394" s="151"/>
      <c r="BH394" s="151"/>
    </row>
    <row r="395" spans="1:60" ht="33.75" outlineLevel="1">
      <c r="A395" s="176">
        <v>53</v>
      </c>
      <c r="B395" s="177" t="s">
        <v>377</v>
      </c>
      <c r="C395" s="187" t="s">
        <v>378</v>
      </c>
      <c r="D395" s="178" t="s">
        <v>121</v>
      </c>
      <c r="E395" s="179">
        <v>9</v>
      </c>
      <c r="F395" s="180"/>
      <c r="G395" s="181">
        <f>ROUND(E395*F395,2)</f>
        <v>0</v>
      </c>
      <c r="H395" s="180"/>
      <c r="I395" s="181">
        <f>ROUND(E395*H395,2)</f>
        <v>0</v>
      </c>
      <c r="J395" s="180"/>
      <c r="K395" s="181">
        <f>ROUND(E395*J395,2)</f>
        <v>0</v>
      </c>
      <c r="L395" s="181">
        <v>21</v>
      </c>
      <c r="M395" s="181">
        <f>G395*(1+L395/100)</f>
        <v>0</v>
      </c>
      <c r="N395" s="181">
        <v>0.00044</v>
      </c>
      <c r="O395" s="181">
        <f>ROUND(E395*N395,2)</f>
        <v>0</v>
      </c>
      <c r="P395" s="181">
        <v>0</v>
      </c>
      <c r="Q395" s="181">
        <f>ROUND(E395*P395,2)</f>
        <v>0</v>
      </c>
      <c r="R395" s="181" t="s">
        <v>295</v>
      </c>
      <c r="S395" s="181" t="s">
        <v>123</v>
      </c>
      <c r="T395" s="182" t="s">
        <v>123</v>
      </c>
      <c r="U395" s="161">
        <v>1.08</v>
      </c>
      <c r="V395" s="161">
        <f>ROUND(E395*U395,2)</f>
        <v>9.72</v>
      </c>
      <c r="W395" s="161"/>
      <c r="X395" s="151"/>
      <c r="Y395" s="151"/>
      <c r="Z395" s="151"/>
      <c r="AA395" s="151"/>
      <c r="AB395" s="151"/>
      <c r="AC395" s="151"/>
      <c r="AD395" s="151"/>
      <c r="AE395" s="151"/>
      <c r="AF395" s="151"/>
      <c r="AG395" s="151" t="s">
        <v>124</v>
      </c>
      <c r="AH395" s="151"/>
      <c r="AI395" s="151"/>
      <c r="AJ395" s="151"/>
      <c r="AK395" s="151"/>
      <c r="AL395" s="151"/>
      <c r="AM395" s="151"/>
      <c r="AN395" s="151"/>
      <c r="AO395" s="151"/>
      <c r="AP395" s="151"/>
      <c r="AQ395" s="151"/>
      <c r="AR395" s="151"/>
      <c r="AS395" s="151"/>
      <c r="AT395" s="151"/>
      <c r="AU395" s="151"/>
      <c r="AV395" s="151"/>
      <c r="AW395" s="151"/>
      <c r="AX395" s="151"/>
      <c r="AY395" s="151"/>
      <c r="AZ395" s="151"/>
      <c r="BA395" s="151"/>
      <c r="BB395" s="151"/>
      <c r="BC395" s="151"/>
      <c r="BD395" s="151"/>
      <c r="BE395" s="151"/>
      <c r="BF395" s="151"/>
      <c r="BG395" s="151"/>
      <c r="BH395" s="151"/>
    </row>
    <row r="396" spans="1:60" ht="12.75" outlineLevel="1">
      <c r="A396" s="158"/>
      <c r="B396" s="159"/>
      <c r="C396" s="255" t="s">
        <v>374</v>
      </c>
      <c r="D396" s="256"/>
      <c r="E396" s="256"/>
      <c r="F396" s="256"/>
      <c r="G396" s="256"/>
      <c r="H396" s="161"/>
      <c r="I396" s="161"/>
      <c r="J396" s="161"/>
      <c r="K396" s="161"/>
      <c r="L396" s="161"/>
      <c r="M396" s="161"/>
      <c r="N396" s="161"/>
      <c r="O396" s="161"/>
      <c r="P396" s="161"/>
      <c r="Q396" s="161"/>
      <c r="R396" s="161"/>
      <c r="S396" s="161"/>
      <c r="T396" s="161"/>
      <c r="U396" s="161"/>
      <c r="V396" s="161"/>
      <c r="W396" s="161"/>
      <c r="X396" s="151"/>
      <c r="Y396" s="151"/>
      <c r="Z396" s="151"/>
      <c r="AA396" s="151"/>
      <c r="AB396" s="151"/>
      <c r="AC396" s="151"/>
      <c r="AD396" s="151"/>
      <c r="AE396" s="151"/>
      <c r="AF396" s="151"/>
      <c r="AG396" s="151" t="s">
        <v>126</v>
      </c>
      <c r="AH396" s="151"/>
      <c r="AI396" s="151"/>
      <c r="AJ396" s="151"/>
      <c r="AK396" s="151"/>
      <c r="AL396" s="151"/>
      <c r="AM396" s="151"/>
      <c r="AN396" s="151"/>
      <c r="AO396" s="151"/>
      <c r="AP396" s="151"/>
      <c r="AQ396" s="151"/>
      <c r="AR396" s="151"/>
      <c r="AS396" s="151"/>
      <c r="AT396" s="151"/>
      <c r="AU396" s="151"/>
      <c r="AV396" s="151"/>
      <c r="AW396" s="151"/>
      <c r="AX396" s="151"/>
      <c r="AY396" s="151"/>
      <c r="AZ396" s="151"/>
      <c r="BA396" s="151"/>
      <c r="BB396" s="151"/>
      <c r="BC396" s="151"/>
      <c r="BD396" s="151"/>
      <c r="BE396" s="151"/>
      <c r="BF396" s="151"/>
      <c r="BG396" s="151"/>
      <c r="BH396" s="151"/>
    </row>
    <row r="397" spans="1:60" ht="12.75" outlineLevel="1">
      <c r="A397" s="158"/>
      <c r="B397" s="159"/>
      <c r="C397" s="188" t="s">
        <v>379</v>
      </c>
      <c r="D397" s="163"/>
      <c r="E397" s="164">
        <v>7</v>
      </c>
      <c r="F397" s="161"/>
      <c r="G397" s="161"/>
      <c r="H397" s="161"/>
      <c r="I397" s="161"/>
      <c r="J397" s="161"/>
      <c r="K397" s="161"/>
      <c r="L397" s="161"/>
      <c r="M397" s="161"/>
      <c r="N397" s="161"/>
      <c r="O397" s="161"/>
      <c r="P397" s="161"/>
      <c r="Q397" s="161"/>
      <c r="R397" s="161"/>
      <c r="S397" s="161"/>
      <c r="T397" s="161"/>
      <c r="U397" s="161"/>
      <c r="V397" s="161"/>
      <c r="W397" s="161"/>
      <c r="X397" s="151"/>
      <c r="Y397" s="151"/>
      <c r="Z397" s="151"/>
      <c r="AA397" s="151"/>
      <c r="AB397" s="151"/>
      <c r="AC397" s="151"/>
      <c r="AD397" s="151"/>
      <c r="AE397" s="151"/>
      <c r="AF397" s="151"/>
      <c r="AG397" s="151" t="s">
        <v>138</v>
      </c>
      <c r="AH397" s="151">
        <v>0</v>
      </c>
      <c r="AI397" s="151"/>
      <c r="AJ397" s="151"/>
      <c r="AK397" s="151"/>
      <c r="AL397" s="151"/>
      <c r="AM397" s="151"/>
      <c r="AN397" s="151"/>
      <c r="AO397" s="151"/>
      <c r="AP397" s="151"/>
      <c r="AQ397" s="151"/>
      <c r="AR397" s="151"/>
      <c r="AS397" s="151"/>
      <c r="AT397" s="151"/>
      <c r="AU397" s="151"/>
      <c r="AV397" s="151"/>
      <c r="AW397" s="151"/>
      <c r="AX397" s="151"/>
      <c r="AY397" s="151"/>
      <c r="AZ397" s="151"/>
      <c r="BA397" s="151"/>
      <c r="BB397" s="151"/>
      <c r="BC397" s="151"/>
      <c r="BD397" s="151"/>
      <c r="BE397" s="151"/>
      <c r="BF397" s="151"/>
      <c r="BG397" s="151"/>
      <c r="BH397" s="151"/>
    </row>
    <row r="398" spans="1:60" ht="12.75" outlineLevel="1">
      <c r="A398" s="158"/>
      <c r="B398" s="159"/>
      <c r="C398" s="188" t="s">
        <v>380</v>
      </c>
      <c r="D398" s="163"/>
      <c r="E398" s="164">
        <v>2</v>
      </c>
      <c r="F398" s="161"/>
      <c r="G398" s="161"/>
      <c r="H398" s="161"/>
      <c r="I398" s="161"/>
      <c r="J398" s="161"/>
      <c r="K398" s="161"/>
      <c r="L398" s="161"/>
      <c r="M398" s="161"/>
      <c r="N398" s="161"/>
      <c r="O398" s="161"/>
      <c r="P398" s="161"/>
      <c r="Q398" s="161"/>
      <c r="R398" s="161"/>
      <c r="S398" s="161"/>
      <c r="T398" s="161"/>
      <c r="U398" s="161"/>
      <c r="V398" s="161"/>
      <c r="W398" s="161"/>
      <c r="X398" s="151"/>
      <c r="Y398" s="151"/>
      <c r="Z398" s="151"/>
      <c r="AA398" s="151"/>
      <c r="AB398" s="151"/>
      <c r="AC398" s="151"/>
      <c r="AD398" s="151"/>
      <c r="AE398" s="151"/>
      <c r="AF398" s="151"/>
      <c r="AG398" s="151" t="s">
        <v>138</v>
      </c>
      <c r="AH398" s="151">
        <v>0</v>
      </c>
      <c r="AI398" s="151"/>
      <c r="AJ398" s="151"/>
      <c r="AK398" s="151"/>
      <c r="AL398" s="151"/>
      <c r="AM398" s="151"/>
      <c r="AN398" s="151"/>
      <c r="AO398" s="151"/>
      <c r="AP398" s="151"/>
      <c r="AQ398" s="151"/>
      <c r="AR398" s="151"/>
      <c r="AS398" s="151"/>
      <c r="AT398" s="151"/>
      <c r="AU398" s="151"/>
      <c r="AV398" s="151"/>
      <c r="AW398" s="151"/>
      <c r="AX398" s="151"/>
      <c r="AY398" s="151"/>
      <c r="AZ398" s="151"/>
      <c r="BA398" s="151"/>
      <c r="BB398" s="151"/>
      <c r="BC398" s="151"/>
      <c r="BD398" s="151"/>
      <c r="BE398" s="151"/>
      <c r="BF398" s="151"/>
      <c r="BG398" s="151"/>
      <c r="BH398" s="151"/>
    </row>
    <row r="399" spans="1:60" ht="12.75" outlineLevel="1">
      <c r="A399" s="158"/>
      <c r="B399" s="159"/>
      <c r="C399" s="247"/>
      <c r="D399" s="248"/>
      <c r="E399" s="248"/>
      <c r="F399" s="248"/>
      <c r="G399" s="248"/>
      <c r="H399" s="161"/>
      <c r="I399" s="161"/>
      <c r="J399" s="161"/>
      <c r="K399" s="161"/>
      <c r="L399" s="161"/>
      <c r="M399" s="161"/>
      <c r="N399" s="161"/>
      <c r="O399" s="161"/>
      <c r="P399" s="161"/>
      <c r="Q399" s="161"/>
      <c r="R399" s="161"/>
      <c r="S399" s="161"/>
      <c r="T399" s="161"/>
      <c r="U399" s="161"/>
      <c r="V399" s="161"/>
      <c r="W399" s="161"/>
      <c r="X399" s="151"/>
      <c r="Y399" s="151"/>
      <c r="Z399" s="151"/>
      <c r="AA399" s="151"/>
      <c r="AB399" s="151"/>
      <c r="AC399" s="151"/>
      <c r="AD399" s="151"/>
      <c r="AE399" s="151"/>
      <c r="AF399" s="151"/>
      <c r="AG399" s="151" t="s">
        <v>127</v>
      </c>
      <c r="AH399" s="151"/>
      <c r="AI399" s="151"/>
      <c r="AJ399" s="151"/>
      <c r="AK399" s="151"/>
      <c r="AL399" s="151"/>
      <c r="AM399" s="151"/>
      <c r="AN399" s="151"/>
      <c r="AO399" s="151"/>
      <c r="AP399" s="151"/>
      <c r="AQ399" s="151"/>
      <c r="AR399" s="151"/>
      <c r="AS399" s="151"/>
      <c r="AT399" s="151"/>
      <c r="AU399" s="151"/>
      <c r="AV399" s="151"/>
      <c r="AW399" s="151"/>
      <c r="AX399" s="151"/>
      <c r="AY399" s="151"/>
      <c r="AZ399" s="151"/>
      <c r="BA399" s="151"/>
      <c r="BB399" s="151"/>
      <c r="BC399" s="151"/>
      <c r="BD399" s="151"/>
      <c r="BE399" s="151"/>
      <c r="BF399" s="151"/>
      <c r="BG399" s="151"/>
      <c r="BH399" s="151"/>
    </row>
    <row r="400" spans="1:60" ht="33.75" outlineLevel="1">
      <c r="A400" s="176">
        <v>54</v>
      </c>
      <c r="B400" s="177" t="s">
        <v>381</v>
      </c>
      <c r="C400" s="187" t="s">
        <v>382</v>
      </c>
      <c r="D400" s="178" t="s">
        <v>121</v>
      </c>
      <c r="E400" s="179">
        <v>27</v>
      </c>
      <c r="F400" s="180"/>
      <c r="G400" s="181">
        <f>ROUND(E400*F400,2)</f>
        <v>0</v>
      </c>
      <c r="H400" s="180"/>
      <c r="I400" s="181">
        <f>ROUND(E400*H400,2)</f>
        <v>0</v>
      </c>
      <c r="J400" s="180"/>
      <c r="K400" s="181">
        <f>ROUND(E400*J400,2)</f>
        <v>0</v>
      </c>
      <c r="L400" s="181">
        <v>21</v>
      </c>
      <c r="M400" s="181">
        <f>G400*(1+L400/100)</f>
        <v>0</v>
      </c>
      <c r="N400" s="181">
        <v>0.00068</v>
      </c>
      <c r="O400" s="181">
        <f>ROUND(E400*N400,2)</f>
        <v>0.02</v>
      </c>
      <c r="P400" s="181">
        <v>0</v>
      </c>
      <c r="Q400" s="181">
        <f>ROUND(E400*P400,2)</f>
        <v>0</v>
      </c>
      <c r="R400" s="181" t="s">
        <v>295</v>
      </c>
      <c r="S400" s="181" t="s">
        <v>123</v>
      </c>
      <c r="T400" s="182" t="s">
        <v>123</v>
      </c>
      <c r="U400" s="161">
        <v>1.25</v>
      </c>
      <c r="V400" s="161">
        <f>ROUND(E400*U400,2)</f>
        <v>33.75</v>
      </c>
      <c r="W400" s="161"/>
      <c r="X400" s="151"/>
      <c r="Y400" s="151"/>
      <c r="Z400" s="151"/>
      <c r="AA400" s="151"/>
      <c r="AB400" s="151"/>
      <c r="AC400" s="151"/>
      <c r="AD400" s="151"/>
      <c r="AE400" s="151"/>
      <c r="AF400" s="151"/>
      <c r="AG400" s="151" t="s">
        <v>154</v>
      </c>
      <c r="AH400" s="151"/>
      <c r="AI400" s="151"/>
      <c r="AJ400" s="151"/>
      <c r="AK400" s="151"/>
      <c r="AL400" s="151"/>
      <c r="AM400" s="151"/>
      <c r="AN400" s="151"/>
      <c r="AO400" s="151"/>
      <c r="AP400" s="151"/>
      <c r="AQ400" s="151"/>
      <c r="AR400" s="151"/>
      <c r="AS400" s="151"/>
      <c r="AT400" s="151"/>
      <c r="AU400" s="151"/>
      <c r="AV400" s="151"/>
      <c r="AW400" s="151"/>
      <c r="AX400" s="151"/>
      <c r="AY400" s="151"/>
      <c r="AZ400" s="151"/>
      <c r="BA400" s="151"/>
      <c r="BB400" s="151"/>
      <c r="BC400" s="151"/>
      <c r="BD400" s="151"/>
      <c r="BE400" s="151"/>
      <c r="BF400" s="151"/>
      <c r="BG400" s="151"/>
      <c r="BH400" s="151"/>
    </row>
    <row r="401" spans="1:60" ht="12.75" outlineLevel="1">
      <c r="A401" s="158"/>
      <c r="B401" s="159"/>
      <c r="C401" s="255" t="s">
        <v>374</v>
      </c>
      <c r="D401" s="256"/>
      <c r="E401" s="256"/>
      <c r="F401" s="256"/>
      <c r="G401" s="256"/>
      <c r="H401" s="161"/>
      <c r="I401" s="161"/>
      <c r="J401" s="161"/>
      <c r="K401" s="161"/>
      <c r="L401" s="161"/>
      <c r="M401" s="161"/>
      <c r="N401" s="161"/>
      <c r="O401" s="161"/>
      <c r="P401" s="161"/>
      <c r="Q401" s="161"/>
      <c r="R401" s="161"/>
      <c r="S401" s="161"/>
      <c r="T401" s="161"/>
      <c r="U401" s="161"/>
      <c r="V401" s="161"/>
      <c r="W401" s="161"/>
      <c r="X401" s="151"/>
      <c r="Y401" s="151"/>
      <c r="Z401" s="151"/>
      <c r="AA401" s="151"/>
      <c r="AB401" s="151"/>
      <c r="AC401" s="151"/>
      <c r="AD401" s="151"/>
      <c r="AE401" s="151"/>
      <c r="AF401" s="151"/>
      <c r="AG401" s="151" t="s">
        <v>126</v>
      </c>
      <c r="AH401" s="151"/>
      <c r="AI401" s="151"/>
      <c r="AJ401" s="151"/>
      <c r="AK401" s="151"/>
      <c r="AL401" s="151"/>
      <c r="AM401" s="151"/>
      <c r="AN401" s="151"/>
      <c r="AO401" s="151"/>
      <c r="AP401" s="151"/>
      <c r="AQ401" s="151"/>
      <c r="AR401" s="151"/>
      <c r="AS401" s="151"/>
      <c r="AT401" s="151"/>
      <c r="AU401" s="151"/>
      <c r="AV401" s="151"/>
      <c r="AW401" s="151"/>
      <c r="AX401" s="151"/>
      <c r="AY401" s="151"/>
      <c r="AZ401" s="151"/>
      <c r="BA401" s="151"/>
      <c r="BB401" s="151"/>
      <c r="BC401" s="151"/>
      <c r="BD401" s="151"/>
      <c r="BE401" s="151"/>
      <c r="BF401" s="151"/>
      <c r="BG401" s="151"/>
      <c r="BH401" s="151"/>
    </row>
    <row r="402" spans="1:60" ht="12.75" outlineLevel="1">
      <c r="A402" s="158"/>
      <c r="B402" s="159"/>
      <c r="C402" s="251" t="s">
        <v>383</v>
      </c>
      <c r="D402" s="252"/>
      <c r="E402" s="252"/>
      <c r="F402" s="252"/>
      <c r="G402" s="252"/>
      <c r="H402" s="161"/>
      <c r="I402" s="161"/>
      <c r="J402" s="161"/>
      <c r="K402" s="161"/>
      <c r="L402" s="161"/>
      <c r="M402" s="161"/>
      <c r="N402" s="161"/>
      <c r="O402" s="161"/>
      <c r="P402" s="161"/>
      <c r="Q402" s="161"/>
      <c r="R402" s="161"/>
      <c r="S402" s="161"/>
      <c r="T402" s="161"/>
      <c r="U402" s="161"/>
      <c r="V402" s="161"/>
      <c r="W402" s="161"/>
      <c r="X402" s="151"/>
      <c r="Y402" s="151"/>
      <c r="Z402" s="151"/>
      <c r="AA402" s="151"/>
      <c r="AB402" s="151"/>
      <c r="AC402" s="151"/>
      <c r="AD402" s="151"/>
      <c r="AE402" s="151"/>
      <c r="AF402" s="151"/>
      <c r="AG402" s="151" t="s">
        <v>136</v>
      </c>
      <c r="AH402" s="151"/>
      <c r="AI402" s="151"/>
      <c r="AJ402" s="151"/>
      <c r="AK402" s="151"/>
      <c r="AL402" s="151"/>
      <c r="AM402" s="151"/>
      <c r="AN402" s="151"/>
      <c r="AO402" s="151"/>
      <c r="AP402" s="151"/>
      <c r="AQ402" s="151"/>
      <c r="AR402" s="151"/>
      <c r="AS402" s="151"/>
      <c r="AT402" s="151"/>
      <c r="AU402" s="151"/>
      <c r="AV402" s="151"/>
      <c r="AW402" s="151"/>
      <c r="AX402" s="151"/>
      <c r="AY402" s="151"/>
      <c r="AZ402" s="151"/>
      <c r="BA402" s="151"/>
      <c r="BB402" s="151"/>
      <c r="BC402" s="151"/>
      <c r="BD402" s="151"/>
      <c r="BE402" s="151"/>
      <c r="BF402" s="151"/>
      <c r="BG402" s="151"/>
      <c r="BH402" s="151"/>
    </row>
    <row r="403" spans="1:60" ht="12.75" outlineLevel="1">
      <c r="A403" s="158"/>
      <c r="B403" s="159"/>
      <c r="C403" s="188" t="s">
        <v>384</v>
      </c>
      <c r="D403" s="163"/>
      <c r="E403" s="164">
        <v>18</v>
      </c>
      <c r="F403" s="161"/>
      <c r="G403" s="161"/>
      <c r="H403" s="161"/>
      <c r="I403" s="161"/>
      <c r="J403" s="161"/>
      <c r="K403" s="161"/>
      <c r="L403" s="161"/>
      <c r="M403" s="161"/>
      <c r="N403" s="161"/>
      <c r="O403" s="161"/>
      <c r="P403" s="161"/>
      <c r="Q403" s="161"/>
      <c r="R403" s="161"/>
      <c r="S403" s="161"/>
      <c r="T403" s="161"/>
      <c r="U403" s="161"/>
      <c r="V403" s="161"/>
      <c r="W403" s="161"/>
      <c r="X403" s="151"/>
      <c r="Y403" s="151"/>
      <c r="Z403" s="151"/>
      <c r="AA403" s="151"/>
      <c r="AB403" s="151"/>
      <c r="AC403" s="151"/>
      <c r="AD403" s="151"/>
      <c r="AE403" s="151"/>
      <c r="AF403" s="151"/>
      <c r="AG403" s="151" t="s">
        <v>138</v>
      </c>
      <c r="AH403" s="151">
        <v>0</v>
      </c>
      <c r="AI403" s="151"/>
      <c r="AJ403" s="151"/>
      <c r="AK403" s="151"/>
      <c r="AL403" s="151"/>
      <c r="AM403" s="151"/>
      <c r="AN403" s="151"/>
      <c r="AO403" s="151"/>
      <c r="AP403" s="151"/>
      <c r="AQ403" s="151"/>
      <c r="AR403" s="151"/>
      <c r="AS403" s="151"/>
      <c r="AT403" s="151"/>
      <c r="AU403" s="151"/>
      <c r="AV403" s="151"/>
      <c r="AW403" s="151"/>
      <c r="AX403" s="151"/>
      <c r="AY403" s="151"/>
      <c r="AZ403" s="151"/>
      <c r="BA403" s="151"/>
      <c r="BB403" s="151"/>
      <c r="BC403" s="151"/>
      <c r="BD403" s="151"/>
      <c r="BE403" s="151"/>
      <c r="BF403" s="151"/>
      <c r="BG403" s="151"/>
      <c r="BH403" s="151"/>
    </row>
    <row r="404" spans="1:60" ht="12.75" outlineLevel="1">
      <c r="A404" s="158"/>
      <c r="B404" s="159"/>
      <c r="C404" s="188" t="s">
        <v>385</v>
      </c>
      <c r="D404" s="163"/>
      <c r="E404" s="164">
        <v>5</v>
      </c>
      <c r="F404" s="161"/>
      <c r="G404" s="161"/>
      <c r="H404" s="161"/>
      <c r="I404" s="161"/>
      <c r="J404" s="161"/>
      <c r="K404" s="161"/>
      <c r="L404" s="161"/>
      <c r="M404" s="161"/>
      <c r="N404" s="161"/>
      <c r="O404" s="161"/>
      <c r="P404" s="161"/>
      <c r="Q404" s="161"/>
      <c r="R404" s="161"/>
      <c r="S404" s="161"/>
      <c r="T404" s="161"/>
      <c r="U404" s="161"/>
      <c r="V404" s="161"/>
      <c r="W404" s="161"/>
      <c r="X404" s="151"/>
      <c r="Y404" s="151"/>
      <c r="Z404" s="151"/>
      <c r="AA404" s="151"/>
      <c r="AB404" s="151"/>
      <c r="AC404" s="151"/>
      <c r="AD404" s="151"/>
      <c r="AE404" s="151"/>
      <c r="AF404" s="151"/>
      <c r="AG404" s="151" t="s">
        <v>138</v>
      </c>
      <c r="AH404" s="151">
        <v>0</v>
      </c>
      <c r="AI404" s="151"/>
      <c r="AJ404" s="151"/>
      <c r="AK404" s="151"/>
      <c r="AL404" s="151"/>
      <c r="AM404" s="151"/>
      <c r="AN404" s="151"/>
      <c r="AO404" s="151"/>
      <c r="AP404" s="151"/>
      <c r="AQ404" s="151"/>
      <c r="AR404" s="151"/>
      <c r="AS404" s="151"/>
      <c r="AT404" s="151"/>
      <c r="AU404" s="151"/>
      <c r="AV404" s="151"/>
      <c r="AW404" s="151"/>
      <c r="AX404" s="151"/>
      <c r="AY404" s="151"/>
      <c r="AZ404" s="151"/>
      <c r="BA404" s="151"/>
      <c r="BB404" s="151"/>
      <c r="BC404" s="151"/>
      <c r="BD404" s="151"/>
      <c r="BE404" s="151"/>
      <c r="BF404" s="151"/>
      <c r="BG404" s="151"/>
      <c r="BH404" s="151"/>
    </row>
    <row r="405" spans="1:60" ht="12.75" outlineLevel="1">
      <c r="A405" s="158"/>
      <c r="B405" s="159"/>
      <c r="C405" s="188" t="s">
        <v>386</v>
      </c>
      <c r="D405" s="163"/>
      <c r="E405" s="164">
        <v>4</v>
      </c>
      <c r="F405" s="161"/>
      <c r="G405" s="161"/>
      <c r="H405" s="161"/>
      <c r="I405" s="161"/>
      <c r="J405" s="161"/>
      <c r="K405" s="161"/>
      <c r="L405" s="161"/>
      <c r="M405" s="161"/>
      <c r="N405" s="161"/>
      <c r="O405" s="161"/>
      <c r="P405" s="161"/>
      <c r="Q405" s="161"/>
      <c r="R405" s="161"/>
      <c r="S405" s="161"/>
      <c r="T405" s="161"/>
      <c r="U405" s="161"/>
      <c r="V405" s="161"/>
      <c r="W405" s="161"/>
      <c r="X405" s="151"/>
      <c r="Y405" s="151"/>
      <c r="Z405" s="151"/>
      <c r="AA405" s="151"/>
      <c r="AB405" s="151"/>
      <c r="AC405" s="151"/>
      <c r="AD405" s="151"/>
      <c r="AE405" s="151"/>
      <c r="AF405" s="151"/>
      <c r="AG405" s="151" t="s">
        <v>138</v>
      </c>
      <c r="AH405" s="151">
        <v>0</v>
      </c>
      <c r="AI405" s="151"/>
      <c r="AJ405" s="151"/>
      <c r="AK405" s="151"/>
      <c r="AL405" s="151"/>
      <c r="AM405" s="151"/>
      <c r="AN405" s="151"/>
      <c r="AO405" s="151"/>
      <c r="AP405" s="151"/>
      <c r="AQ405" s="151"/>
      <c r="AR405" s="151"/>
      <c r="AS405" s="151"/>
      <c r="AT405" s="151"/>
      <c r="AU405" s="151"/>
      <c r="AV405" s="151"/>
      <c r="AW405" s="151"/>
      <c r="AX405" s="151"/>
      <c r="AY405" s="151"/>
      <c r="AZ405" s="151"/>
      <c r="BA405" s="151"/>
      <c r="BB405" s="151"/>
      <c r="BC405" s="151"/>
      <c r="BD405" s="151"/>
      <c r="BE405" s="151"/>
      <c r="BF405" s="151"/>
      <c r="BG405" s="151"/>
      <c r="BH405" s="151"/>
    </row>
    <row r="406" spans="1:60" ht="12.75" outlineLevel="1">
      <c r="A406" s="158"/>
      <c r="B406" s="159"/>
      <c r="C406" s="247"/>
      <c r="D406" s="248"/>
      <c r="E406" s="248"/>
      <c r="F406" s="248"/>
      <c r="G406" s="248"/>
      <c r="H406" s="161"/>
      <c r="I406" s="161"/>
      <c r="J406" s="161"/>
      <c r="K406" s="161"/>
      <c r="L406" s="161"/>
      <c r="M406" s="161"/>
      <c r="N406" s="161"/>
      <c r="O406" s="161"/>
      <c r="P406" s="161"/>
      <c r="Q406" s="161"/>
      <c r="R406" s="161"/>
      <c r="S406" s="161"/>
      <c r="T406" s="161"/>
      <c r="U406" s="161"/>
      <c r="V406" s="161"/>
      <c r="W406" s="161"/>
      <c r="X406" s="151"/>
      <c r="Y406" s="151"/>
      <c r="Z406" s="151"/>
      <c r="AA406" s="151"/>
      <c r="AB406" s="151"/>
      <c r="AC406" s="151"/>
      <c r="AD406" s="151"/>
      <c r="AE406" s="151"/>
      <c r="AF406" s="151"/>
      <c r="AG406" s="151" t="s">
        <v>127</v>
      </c>
      <c r="AH406" s="151"/>
      <c r="AI406" s="151"/>
      <c r="AJ406" s="151"/>
      <c r="AK406" s="151"/>
      <c r="AL406" s="151"/>
      <c r="AM406" s="151"/>
      <c r="AN406" s="151"/>
      <c r="AO406" s="151"/>
      <c r="AP406" s="151"/>
      <c r="AQ406" s="151"/>
      <c r="AR406" s="151"/>
      <c r="AS406" s="151"/>
      <c r="AT406" s="151"/>
      <c r="AU406" s="151"/>
      <c r="AV406" s="151"/>
      <c r="AW406" s="151"/>
      <c r="AX406" s="151"/>
      <c r="AY406" s="151"/>
      <c r="AZ406" s="151"/>
      <c r="BA406" s="151"/>
      <c r="BB406" s="151"/>
      <c r="BC406" s="151"/>
      <c r="BD406" s="151"/>
      <c r="BE406" s="151"/>
      <c r="BF406" s="151"/>
      <c r="BG406" s="151"/>
      <c r="BH406" s="151"/>
    </row>
    <row r="407" spans="1:60" ht="22.5" outlineLevel="1">
      <c r="A407" s="176">
        <v>55</v>
      </c>
      <c r="B407" s="177" t="s">
        <v>387</v>
      </c>
      <c r="C407" s="187" t="s">
        <v>388</v>
      </c>
      <c r="D407" s="178" t="s">
        <v>121</v>
      </c>
      <c r="E407" s="179">
        <v>2</v>
      </c>
      <c r="F407" s="180"/>
      <c r="G407" s="181">
        <f>ROUND(E407*F407,2)</f>
        <v>0</v>
      </c>
      <c r="H407" s="180"/>
      <c r="I407" s="181">
        <f>ROUND(E407*H407,2)</f>
        <v>0</v>
      </c>
      <c r="J407" s="180"/>
      <c r="K407" s="181">
        <f>ROUND(E407*J407,2)</f>
        <v>0</v>
      </c>
      <c r="L407" s="181">
        <v>21</v>
      </c>
      <c r="M407" s="181">
        <f>G407*(1+L407/100)</f>
        <v>0</v>
      </c>
      <c r="N407" s="181">
        <v>0</v>
      </c>
      <c r="O407" s="181">
        <f>ROUND(E407*N407,2)</f>
        <v>0</v>
      </c>
      <c r="P407" s="181">
        <v>0</v>
      </c>
      <c r="Q407" s="181">
        <f>ROUND(E407*P407,2)</f>
        <v>0</v>
      </c>
      <c r="R407" s="181"/>
      <c r="S407" s="181" t="s">
        <v>322</v>
      </c>
      <c r="T407" s="182" t="s">
        <v>389</v>
      </c>
      <c r="U407" s="161">
        <v>0</v>
      </c>
      <c r="V407" s="161">
        <f>ROUND(E407*U407,2)</f>
        <v>0</v>
      </c>
      <c r="W407" s="161"/>
      <c r="X407" s="151"/>
      <c r="Y407" s="151"/>
      <c r="Z407" s="151"/>
      <c r="AA407" s="151"/>
      <c r="AB407" s="151"/>
      <c r="AC407" s="151"/>
      <c r="AD407" s="151"/>
      <c r="AE407" s="151"/>
      <c r="AF407" s="151"/>
      <c r="AG407" s="151" t="s">
        <v>390</v>
      </c>
      <c r="AH407" s="151"/>
      <c r="AI407" s="151"/>
      <c r="AJ407" s="151"/>
      <c r="AK407" s="151"/>
      <c r="AL407" s="151"/>
      <c r="AM407" s="151"/>
      <c r="AN407" s="151"/>
      <c r="AO407" s="151"/>
      <c r="AP407" s="151"/>
      <c r="AQ407" s="151"/>
      <c r="AR407" s="151"/>
      <c r="AS407" s="151"/>
      <c r="AT407" s="151"/>
      <c r="AU407" s="151"/>
      <c r="AV407" s="151"/>
      <c r="AW407" s="151"/>
      <c r="AX407" s="151"/>
      <c r="AY407" s="151"/>
      <c r="AZ407" s="151"/>
      <c r="BA407" s="151"/>
      <c r="BB407" s="151"/>
      <c r="BC407" s="151"/>
      <c r="BD407" s="151"/>
      <c r="BE407" s="151"/>
      <c r="BF407" s="151"/>
      <c r="BG407" s="151"/>
      <c r="BH407" s="151"/>
    </row>
    <row r="408" spans="1:60" ht="12.75" outlineLevel="1">
      <c r="A408" s="158"/>
      <c r="B408" s="159"/>
      <c r="C408" s="249" t="s">
        <v>391</v>
      </c>
      <c r="D408" s="250"/>
      <c r="E408" s="250"/>
      <c r="F408" s="250"/>
      <c r="G408" s="250"/>
      <c r="H408" s="161"/>
      <c r="I408" s="161"/>
      <c r="J408" s="161"/>
      <c r="K408" s="161"/>
      <c r="L408" s="161"/>
      <c r="M408" s="161"/>
      <c r="N408" s="161"/>
      <c r="O408" s="161"/>
      <c r="P408" s="161"/>
      <c r="Q408" s="161"/>
      <c r="R408" s="161"/>
      <c r="S408" s="161"/>
      <c r="T408" s="161"/>
      <c r="U408" s="161"/>
      <c r="V408" s="161"/>
      <c r="W408" s="161"/>
      <c r="X408" s="151"/>
      <c r="Y408" s="151"/>
      <c r="Z408" s="151"/>
      <c r="AA408" s="151"/>
      <c r="AB408" s="151"/>
      <c r="AC408" s="151"/>
      <c r="AD408" s="151"/>
      <c r="AE408" s="151"/>
      <c r="AF408" s="151"/>
      <c r="AG408" s="151" t="s">
        <v>136</v>
      </c>
      <c r="AH408" s="151"/>
      <c r="AI408" s="151"/>
      <c r="AJ408" s="151"/>
      <c r="AK408" s="151"/>
      <c r="AL408" s="151"/>
      <c r="AM408" s="151"/>
      <c r="AN408" s="151"/>
      <c r="AO408" s="151"/>
      <c r="AP408" s="151"/>
      <c r="AQ408" s="151"/>
      <c r="AR408" s="151"/>
      <c r="AS408" s="151"/>
      <c r="AT408" s="151"/>
      <c r="AU408" s="151"/>
      <c r="AV408" s="151"/>
      <c r="AW408" s="151"/>
      <c r="AX408" s="151"/>
      <c r="AY408" s="151"/>
      <c r="AZ408" s="151"/>
      <c r="BA408" s="151"/>
      <c r="BB408" s="151"/>
      <c r="BC408" s="151"/>
      <c r="BD408" s="151"/>
      <c r="BE408" s="151"/>
      <c r="BF408" s="151"/>
      <c r="BG408" s="151"/>
      <c r="BH408" s="151"/>
    </row>
    <row r="409" spans="1:60" ht="12.75" outlineLevel="1">
      <c r="A409" s="158"/>
      <c r="B409" s="159"/>
      <c r="C409" s="188" t="s">
        <v>392</v>
      </c>
      <c r="D409" s="163"/>
      <c r="E409" s="164">
        <v>2</v>
      </c>
      <c r="F409" s="161"/>
      <c r="G409" s="161"/>
      <c r="H409" s="161"/>
      <c r="I409" s="161"/>
      <c r="J409" s="161"/>
      <c r="K409" s="161"/>
      <c r="L409" s="161"/>
      <c r="M409" s="161"/>
      <c r="N409" s="161"/>
      <c r="O409" s="161"/>
      <c r="P409" s="161"/>
      <c r="Q409" s="161"/>
      <c r="R409" s="161"/>
      <c r="S409" s="161"/>
      <c r="T409" s="161"/>
      <c r="U409" s="161"/>
      <c r="V409" s="161"/>
      <c r="W409" s="161"/>
      <c r="X409" s="151"/>
      <c r="Y409" s="151"/>
      <c r="Z409" s="151"/>
      <c r="AA409" s="151"/>
      <c r="AB409" s="151"/>
      <c r="AC409" s="151"/>
      <c r="AD409" s="151"/>
      <c r="AE409" s="151"/>
      <c r="AF409" s="151"/>
      <c r="AG409" s="151" t="s">
        <v>138</v>
      </c>
      <c r="AH409" s="151">
        <v>0</v>
      </c>
      <c r="AI409" s="151"/>
      <c r="AJ409" s="151"/>
      <c r="AK409" s="151"/>
      <c r="AL409" s="151"/>
      <c r="AM409" s="151"/>
      <c r="AN409" s="151"/>
      <c r="AO409" s="151"/>
      <c r="AP409" s="151"/>
      <c r="AQ409" s="151"/>
      <c r="AR409" s="151"/>
      <c r="AS409" s="151"/>
      <c r="AT409" s="151"/>
      <c r="AU409" s="151"/>
      <c r="AV409" s="151"/>
      <c r="AW409" s="151"/>
      <c r="AX409" s="151"/>
      <c r="AY409" s="151"/>
      <c r="AZ409" s="151"/>
      <c r="BA409" s="151"/>
      <c r="BB409" s="151"/>
      <c r="BC409" s="151"/>
      <c r="BD409" s="151"/>
      <c r="BE409" s="151"/>
      <c r="BF409" s="151"/>
      <c r="BG409" s="151"/>
      <c r="BH409" s="151"/>
    </row>
    <row r="410" spans="1:60" ht="12.75" outlineLevel="1">
      <c r="A410" s="158"/>
      <c r="B410" s="159"/>
      <c r="C410" s="247"/>
      <c r="D410" s="248"/>
      <c r="E410" s="248"/>
      <c r="F410" s="248"/>
      <c r="G410" s="248"/>
      <c r="H410" s="161"/>
      <c r="I410" s="161"/>
      <c r="J410" s="161"/>
      <c r="K410" s="161"/>
      <c r="L410" s="161"/>
      <c r="M410" s="161"/>
      <c r="N410" s="161"/>
      <c r="O410" s="161"/>
      <c r="P410" s="161"/>
      <c r="Q410" s="161"/>
      <c r="R410" s="161"/>
      <c r="S410" s="161"/>
      <c r="T410" s="161"/>
      <c r="U410" s="161"/>
      <c r="V410" s="161"/>
      <c r="W410" s="161"/>
      <c r="X410" s="151"/>
      <c r="Y410" s="151"/>
      <c r="Z410" s="151"/>
      <c r="AA410" s="151"/>
      <c r="AB410" s="151"/>
      <c r="AC410" s="151"/>
      <c r="AD410" s="151"/>
      <c r="AE410" s="151"/>
      <c r="AF410" s="151"/>
      <c r="AG410" s="151" t="s">
        <v>127</v>
      </c>
      <c r="AH410" s="151"/>
      <c r="AI410" s="151"/>
      <c r="AJ410" s="151"/>
      <c r="AK410" s="151"/>
      <c r="AL410" s="151"/>
      <c r="AM410" s="151"/>
      <c r="AN410" s="151"/>
      <c r="AO410" s="151"/>
      <c r="AP410" s="151"/>
      <c r="AQ410" s="151"/>
      <c r="AR410" s="151"/>
      <c r="AS410" s="151"/>
      <c r="AT410" s="151"/>
      <c r="AU410" s="151"/>
      <c r="AV410" s="151"/>
      <c r="AW410" s="151"/>
      <c r="AX410" s="151"/>
      <c r="AY410" s="151"/>
      <c r="AZ410" s="151"/>
      <c r="BA410" s="151"/>
      <c r="BB410" s="151"/>
      <c r="BC410" s="151"/>
      <c r="BD410" s="151"/>
      <c r="BE410" s="151"/>
      <c r="BF410" s="151"/>
      <c r="BG410" s="151"/>
      <c r="BH410" s="151"/>
    </row>
    <row r="411" spans="1:60" ht="22.5" outlineLevel="1">
      <c r="A411" s="176">
        <v>56</v>
      </c>
      <c r="B411" s="177" t="s">
        <v>393</v>
      </c>
      <c r="C411" s="187" t="s">
        <v>394</v>
      </c>
      <c r="D411" s="178" t="s">
        <v>121</v>
      </c>
      <c r="E411" s="179">
        <v>5</v>
      </c>
      <c r="F411" s="180"/>
      <c r="G411" s="181">
        <f>ROUND(E411*F411,2)</f>
        <v>0</v>
      </c>
      <c r="H411" s="180"/>
      <c r="I411" s="181">
        <f>ROUND(E411*H411,2)</f>
        <v>0</v>
      </c>
      <c r="J411" s="180"/>
      <c r="K411" s="181">
        <f>ROUND(E411*J411,2)</f>
        <v>0</v>
      </c>
      <c r="L411" s="181">
        <v>21</v>
      </c>
      <c r="M411" s="181">
        <f>G411*(1+L411/100)</f>
        <v>0</v>
      </c>
      <c r="N411" s="181">
        <v>0</v>
      </c>
      <c r="O411" s="181">
        <f>ROUND(E411*N411,2)</f>
        <v>0</v>
      </c>
      <c r="P411" s="181">
        <v>0</v>
      </c>
      <c r="Q411" s="181">
        <f>ROUND(E411*P411,2)</f>
        <v>0</v>
      </c>
      <c r="R411" s="181"/>
      <c r="S411" s="181" t="s">
        <v>322</v>
      </c>
      <c r="T411" s="182" t="s">
        <v>389</v>
      </c>
      <c r="U411" s="161">
        <v>0</v>
      </c>
      <c r="V411" s="161">
        <f>ROUND(E411*U411,2)</f>
        <v>0</v>
      </c>
      <c r="W411" s="161"/>
      <c r="X411" s="151"/>
      <c r="Y411" s="151"/>
      <c r="Z411" s="151"/>
      <c r="AA411" s="151"/>
      <c r="AB411" s="151"/>
      <c r="AC411" s="151"/>
      <c r="AD411" s="151"/>
      <c r="AE411" s="151"/>
      <c r="AF411" s="151"/>
      <c r="AG411" s="151" t="s">
        <v>390</v>
      </c>
      <c r="AH411" s="151"/>
      <c r="AI411" s="151"/>
      <c r="AJ411" s="151"/>
      <c r="AK411" s="151"/>
      <c r="AL411" s="151"/>
      <c r="AM411" s="151"/>
      <c r="AN411" s="151"/>
      <c r="AO411" s="151"/>
      <c r="AP411" s="151"/>
      <c r="AQ411" s="151"/>
      <c r="AR411" s="151"/>
      <c r="AS411" s="151"/>
      <c r="AT411" s="151"/>
      <c r="AU411" s="151"/>
      <c r="AV411" s="151"/>
      <c r="AW411" s="151"/>
      <c r="AX411" s="151"/>
      <c r="AY411" s="151"/>
      <c r="AZ411" s="151"/>
      <c r="BA411" s="151"/>
      <c r="BB411" s="151"/>
      <c r="BC411" s="151"/>
      <c r="BD411" s="151"/>
      <c r="BE411" s="151"/>
      <c r="BF411" s="151"/>
      <c r="BG411" s="151"/>
      <c r="BH411" s="151"/>
    </row>
    <row r="412" spans="1:60" ht="12.75" outlineLevel="1">
      <c r="A412" s="158"/>
      <c r="B412" s="159"/>
      <c r="C412" s="249" t="s">
        <v>391</v>
      </c>
      <c r="D412" s="250"/>
      <c r="E412" s="250"/>
      <c r="F412" s="250"/>
      <c r="G412" s="250"/>
      <c r="H412" s="161"/>
      <c r="I412" s="161"/>
      <c r="J412" s="161"/>
      <c r="K412" s="161"/>
      <c r="L412" s="161"/>
      <c r="M412" s="161"/>
      <c r="N412" s="161"/>
      <c r="O412" s="161"/>
      <c r="P412" s="161"/>
      <c r="Q412" s="161"/>
      <c r="R412" s="161"/>
      <c r="S412" s="161"/>
      <c r="T412" s="161"/>
      <c r="U412" s="161"/>
      <c r="V412" s="161"/>
      <c r="W412" s="161"/>
      <c r="X412" s="151"/>
      <c r="Y412" s="151"/>
      <c r="Z412" s="151"/>
      <c r="AA412" s="151"/>
      <c r="AB412" s="151"/>
      <c r="AC412" s="151"/>
      <c r="AD412" s="151"/>
      <c r="AE412" s="151"/>
      <c r="AF412" s="151"/>
      <c r="AG412" s="151" t="s">
        <v>136</v>
      </c>
      <c r="AH412" s="151"/>
      <c r="AI412" s="151"/>
      <c r="AJ412" s="151"/>
      <c r="AK412" s="151"/>
      <c r="AL412" s="151"/>
      <c r="AM412" s="151"/>
      <c r="AN412" s="151"/>
      <c r="AO412" s="151"/>
      <c r="AP412" s="151"/>
      <c r="AQ412" s="151"/>
      <c r="AR412" s="151"/>
      <c r="AS412" s="151"/>
      <c r="AT412" s="151"/>
      <c r="AU412" s="151"/>
      <c r="AV412" s="151"/>
      <c r="AW412" s="151"/>
      <c r="AX412" s="151"/>
      <c r="AY412" s="151"/>
      <c r="AZ412" s="151"/>
      <c r="BA412" s="151"/>
      <c r="BB412" s="151"/>
      <c r="BC412" s="151"/>
      <c r="BD412" s="151"/>
      <c r="BE412" s="151"/>
      <c r="BF412" s="151"/>
      <c r="BG412" s="151"/>
      <c r="BH412" s="151"/>
    </row>
    <row r="413" spans="1:60" ht="12.75" outlineLevel="1">
      <c r="A413" s="158"/>
      <c r="B413" s="159"/>
      <c r="C413" s="188" t="s">
        <v>395</v>
      </c>
      <c r="D413" s="163"/>
      <c r="E413" s="164">
        <v>5</v>
      </c>
      <c r="F413" s="161"/>
      <c r="G413" s="161"/>
      <c r="H413" s="161"/>
      <c r="I413" s="161"/>
      <c r="J413" s="161"/>
      <c r="K413" s="161"/>
      <c r="L413" s="161"/>
      <c r="M413" s="161"/>
      <c r="N413" s="161"/>
      <c r="O413" s="161"/>
      <c r="P413" s="161"/>
      <c r="Q413" s="161"/>
      <c r="R413" s="161"/>
      <c r="S413" s="161"/>
      <c r="T413" s="161"/>
      <c r="U413" s="161"/>
      <c r="V413" s="161"/>
      <c r="W413" s="161"/>
      <c r="X413" s="151"/>
      <c r="Y413" s="151"/>
      <c r="Z413" s="151"/>
      <c r="AA413" s="151"/>
      <c r="AB413" s="151"/>
      <c r="AC413" s="151"/>
      <c r="AD413" s="151"/>
      <c r="AE413" s="151"/>
      <c r="AF413" s="151"/>
      <c r="AG413" s="151" t="s">
        <v>138</v>
      </c>
      <c r="AH413" s="151">
        <v>0</v>
      </c>
      <c r="AI413" s="151"/>
      <c r="AJ413" s="151"/>
      <c r="AK413" s="151"/>
      <c r="AL413" s="151"/>
      <c r="AM413" s="151"/>
      <c r="AN413" s="151"/>
      <c r="AO413" s="151"/>
      <c r="AP413" s="151"/>
      <c r="AQ413" s="151"/>
      <c r="AR413" s="151"/>
      <c r="AS413" s="151"/>
      <c r="AT413" s="151"/>
      <c r="AU413" s="151"/>
      <c r="AV413" s="151"/>
      <c r="AW413" s="151"/>
      <c r="AX413" s="151"/>
      <c r="AY413" s="151"/>
      <c r="AZ413" s="151"/>
      <c r="BA413" s="151"/>
      <c r="BB413" s="151"/>
      <c r="BC413" s="151"/>
      <c r="BD413" s="151"/>
      <c r="BE413" s="151"/>
      <c r="BF413" s="151"/>
      <c r="BG413" s="151"/>
      <c r="BH413" s="151"/>
    </row>
    <row r="414" spans="1:60" ht="12.75" outlineLevel="1">
      <c r="A414" s="158"/>
      <c r="B414" s="159"/>
      <c r="C414" s="247"/>
      <c r="D414" s="248"/>
      <c r="E414" s="248"/>
      <c r="F414" s="248"/>
      <c r="G414" s="248"/>
      <c r="H414" s="161"/>
      <c r="I414" s="161"/>
      <c r="J414" s="161"/>
      <c r="K414" s="161"/>
      <c r="L414" s="161"/>
      <c r="M414" s="161"/>
      <c r="N414" s="161"/>
      <c r="O414" s="161"/>
      <c r="P414" s="161"/>
      <c r="Q414" s="161"/>
      <c r="R414" s="161"/>
      <c r="S414" s="161"/>
      <c r="T414" s="161"/>
      <c r="U414" s="161"/>
      <c r="V414" s="161"/>
      <c r="W414" s="161"/>
      <c r="X414" s="151"/>
      <c r="Y414" s="151"/>
      <c r="Z414" s="151"/>
      <c r="AA414" s="151"/>
      <c r="AB414" s="151"/>
      <c r="AC414" s="151"/>
      <c r="AD414" s="151"/>
      <c r="AE414" s="151"/>
      <c r="AF414" s="151"/>
      <c r="AG414" s="151" t="s">
        <v>127</v>
      </c>
      <c r="AH414" s="151"/>
      <c r="AI414" s="151"/>
      <c r="AJ414" s="151"/>
      <c r="AK414" s="151"/>
      <c r="AL414" s="151"/>
      <c r="AM414" s="151"/>
      <c r="AN414" s="151"/>
      <c r="AO414" s="151"/>
      <c r="AP414" s="151"/>
      <c r="AQ414" s="151"/>
      <c r="AR414" s="151"/>
      <c r="AS414" s="151"/>
      <c r="AT414" s="151"/>
      <c r="AU414" s="151"/>
      <c r="AV414" s="151"/>
      <c r="AW414" s="151"/>
      <c r="AX414" s="151"/>
      <c r="AY414" s="151"/>
      <c r="AZ414" s="151"/>
      <c r="BA414" s="151"/>
      <c r="BB414" s="151"/>
      <c r="BC414" s="151"/>
      <c r="BD414" s="151"/>
      <c r="BE414" s="151"/>
      <c r="BF414" s="151"/>
      <c r="BG414" s="151"/>
      <c r="BH414" s="151"/>
    </row>
    <row r="415" spans="1:60" ht="22.5" outlineLevel="1">
      <c r="A415" s="176">
        <v>57</v>
      </c>
      <c r="B415" s="177" t="s">
        <v>396</v>
      </c>
      <c r="C415" s="187" t="s">
        <v>397</v>
      </c>
      <c r="D415" s="178" t="s">
        <v>121</v>
      </c>
      <c r="E415" s="179">
        <v>2</v>
      </c>
      <c r="F415" s="180"/>
      <c r="G415" s="181">
        <f>ROUND(E415*F415,2)</f>
        <v>0</v>
      </c>
      <c r="H415" s="180"/>
      <c r="I415" s="181">
        <f>ROUND(E415*H415,2)</f>
        <v>0</v>
      </c>
      <c r="J415" s="180"/>
      <c r="K415" s="181">
        <f>ROUND(E415*J415,2)</f>
        <v>0</v>
      </c>
      <c r="L415" s="181">
        <v>21</v>
      </c>
      <c r="M415" s="181">
        <f>G415*(1+L415/100)</f>
        <v>0</v>
      </c>
      <c r="N415" s="181">
        <v>0</v>
      </c>
      <c r="O415" s="181">
        <f>ROUND(E415*N415,2)</f>
        <v>0</v>
      </c>
      <c r="P415" s="181">
        <v>0</v>
      </c>
      <c r="Q415" s="181">
        <f>ROUND(E415*P415,2)</f>
        <v>0</v>
      </c>
      <c r="R415" s="181"/>
      <c r="S415" s="181" t="s">
        <v>322</v>
      </c>
      <c r="T415" s="182" t="s">
        <v>389</v>
      </c>
      <c r="U415" s="161">
        <v>0</v>
      </c>
      <c r="V415" s="161">
        <f>ROUND(E415*U415,2)</f>
        <v>0</v>
      </c>
      <c r="W415" s="161"/>
      <c r="X415" s="151"/>
      <c r="Y415" s="151"/>
      <c r="Z415" s="151"/>
      <c r="AA415" s="151"/>
      <c r="AB415" s="151"/>
      <c r="AC415" s="151"/>
      <c r="AD415" s="151"/>
      <c r="AE415" s="151"/>
      <c r="AF415" s="151"/>
      <c r="AG415" s="151" t="s">
        <v>390</v>
      </c>
      <c r="AH415" s="151"/>
      <c r="AI415" s="151"/>
      <c r="AJ415" s="151"/>
      <c r="AK415" s="151"/>
      <c r="AL415" s="151"/>
      <c r="AM415" s="151"/>
      <c r="AN415" s="151"/>
      <c r="AO415" s="151"/>
      <c r="AP415" s="151"/>
      <c r="AQ415" s="151"/>
      <c r="AR415" s="151"/>
      <c r="AS415" s="151"/>
      <c r="AT415" s="151"/>
      <c r="AU415" s="151"/>
      <c r="AV415" s="151"/>
      <c r="AW415" s="151"/>
      <c r="AX415" s="151"/>
      <c r="AY415" s="151"/>
      <c r="AZ415" s="151"/>
      <c r="BA415" s="151"/>
      <c r="BB415" s="151"/>
      <c r="BC415" s="151"/>
      <c r="BD415" s="151"/>
      <c r="BE415" s="151"/>
      <c r="BF415" s="151"/>
      <c r="BG415" s="151"/>
      <c r="BH415" s="151"/>
    </row>
    <row r="416" spans="1:60" ht="12.75" outlineLevel="1">
      <c r="A416" s="158"/>
      <c r="B416" s="159"/>
      <c r="C416" s="249" t="s">
        <v>391</v>
      </c>
      <c r="D416" s="250"/>
      <c r="E416" s="250"/>
      <c r="F416" s="250"/>
      <c r="G416" s="250"/>
      <c r="H416" s="161"/>
      <c r="I416" s="161"/>
      <c r="J416" s="161"/>
      <c r="K416" s="161"/>
      <c r="L416" s="161"/>
      <c r="M416" s="161"/>
      <c r="N416" s="161"/>
      <c r="O416" s="161"/>
      <c r="P416" s="161"/>
      <c r="Q416" s="161"/>
      <c r="R416" s="161"/>
      <c r="S416" s="161"/>
      <c r="T416" s="161"/>
      <c r="U416" s="161"/>
      <c r="V416" s="161"/>
      <c r="W416" s="161"/>
      <c r="X416" s="151"/>
      <c r="Y416" s="151"/>
      <c r="Z416" s="151"/>
      <c r="AA416" s="151"/>
      <c r="AB416" s="151"/>
      <c r="AC416" s="151"/>
      <c r="AD416" s="151"/>
      <c r="AE416" s="151"/>
      <c r="AF416" s="151"/>
      <c r="AG416" s="151" t="s">
        <v>136</v>
      </c>
      <c r="AH416" s="151"/>
      <c r="AI416" s="151"/>
      <c r="AJ416" s="151"/>
      <c r="AK416" s="151"/>
      <c r="AL416" s="151"/>
      <c r="AM416" s="151"/>
      <c r="AN416" s="151"/>
      <c r="AO416" s="151"/>
      <c r="AP416" s="151"/>
      <c r="AQ416" s="151"/>
      <c r="AR416" s="151"/>
      <c r="AS416" s="151"/>
      <c r="AT416" s="151"/>
      <c r="AU416" s="151"/>
      <c r="AV416" s="151"/>
      <c r="AW416" s="151"/>
      <c r="AX416" s="151"/>
      <c r="AY416" s="151"/>
      <c r="AZ416" s="151"/>
      <c r="BA416" s="151"/>
      <c r="BB416" s="151"/>
      <c r="BC416" s="151"/>
      <c r="BD416" s="151"/>
      <c r="BE416" s="151"/>
      <c r="BF416" s="151"/>
      <c r="BG416" s="151"/>
      <c r="BH416" s="151"/>
    </row>
    <row r="417" spans="1:60" ht="12.75" outlineLevel="1">
      <c r="A417" s="158"/>
      <c r="B417" s="159"/>
      <c r="C417" s="188" t="s">
        <v>398</v>
      </c>
      <c r="D417" s="163"/>
      <c r="E417" s="164">
        <v>2</v>
      </c>
      <c r="F417" s="161"/>
      <c r="G417" s="161"/>
      <c r="H417" s="161"/>
      <c r="I417" s="161"/>
      <c r="J417" s="161"/>
      <c r="K417" s="161"/>
      <c r="L417" s="161"/>
      <c r="M417" s="161"/>
      <c r="N417" s="161"/>
      <c r="O417" s="161"/>
      <c r="P417" s="161"/>
      <c r="Q417" s="161"/>
      <c r="R417" s="161"/>
      <c r="S417" s="161"/>
      <c r="T417" s="161"/>
      <c r="U417" s="161"/>
      <c r="V417" s="161"/>
      <c r="W417" s="161"/>
      <c r="X417" s="151"/>
      <c r="Y417" s="151"/>
      <c r="Z417" s="151"/>
      <c r="AA417" s="151"/>
      <c r="AB417" s="151"/>
      <c r="AC417" s="151"/>
      <c r="AD417" s="151"/>
      <c r="AE417" s="151"/>
      <c r="AF417" s="151"/>
      <c r="AG417" s="151" t="s">
        <v>138</v>
      </c>
      <c r="AH417" s="151">
        <v>0</v>
      </c>
      <c r="AI417" s="151"/>
      <c r="AJ417" s="151"/>
      <c r="AK417" s="151"/>
      <c r="AL417" s="151"/>
      <c r="AM417" s="151"/>
      <c r="AN417" s="151"/>
      <c r="AO417" s="151"/>
      <c r="AP417" s="151"/>
      <c r="AQ417" s="151"/>
      <c r="AR417" s="151"/>
      <c r="AS417" s="151"/>
      <c r="AT417" s="151"/>
      <c r="AU417" s="151"/>
      <c r="AV417" s="151"/>
      <c r="AW417" s="151"/>
      <c r="AX417" s="151"/>
      <c r="AY417" s="151"/>
      <c r="AZ417" s="151"/>
      <c r="BA417" s="151"/>
      <c r="BB417" s="151"/>
      <c r="BC417" s="151"/>
      <c r="BD417" s="151"/>
      <c r="BE417" s="151"/>
      <c r="BF417" s="151"/>
      <c r="BG417" s="151"/>
      <c r="BH417" s="151"/>
    </row>
    <row r="418" spans="1:60" ht="12.75" outlineLevel="1">
      <c r="A418" s="158"/>
      <c r="B418" s="159"/>
      <c r="C418" s="247"/>
      <c r="D418" s="248"/>
      <c r="E418" s="248"/>
      <c r="F418" s="248"/>
      <c r="G418" s="248"/>
      <c r="H418" s="161"/>
      <c r="I418" s="161"/>
      <c r="J418" s="161"/>
      <c r="K418" s="161"/>
      <c r="L418" s="161"/>
      <c r="M418" s="161"/>
      <c r="N418" s="161"/>
      <c r="O418" s="161"/>
      <c r="P418" s="161"/>
      <c r="Q418" s="161"/>
      <c r="R418" s="161"/>
      <c r="S418" s="161"/>
      <c r="T418" s="161"/>
      <c r="U418" s="161"/>
      <c r="V418" s="161"/>
      <c r="W418" s="161"/>
      <c r="X418" s="151"/>
      <c r="Y418" s="151"/>
      <c r="Z418" s="151"/>
      <c r="AA418" s="151"/>
      <c r="AB418" s="151"/>
      <c r="AC418" s="151"/>
      <c r="AD418" s="151"/>
      <c r="AE418" s="151"/>
      <c r="AF418" s="151"/>
      <c r="AG418" s="151" t="s">
        <v>127</v>
      </c>
      <c r="AH418" s="151"/>
      <c r="AI418" s="151"/>
      <c r="AJ418" s="151"/>
      <c r="AK418" s="151"/>
      <c r="AL418" s="151"/>
      <c r="AM418" s="151"/>
      <c r="AN418" s="151"/>
      <c r="AO418" s="151"/>
      <c r="AP418" s="151"/>
      <c r="AQ418" s="151"/>
      <c r="AR418" s="151"/>
      <c r="AS418" s="151"/>
      <c r="AT418" s="151"/>
      <c r="AU418" s="151"/>
      <c r="AV418" s="151"/>
      <c r="AW418" s="151"/>
      <c r="AX418" s="151"/>
      <c r="AY418" s="151"/>
      <c r="AZ418" s="151"/>
      <c r="BA418" s="151"/>
      <c r="BB418" s="151"/>
      <c r="BC418" s="151"/>
      <c r="BD418" s="151"/>
      <c r="BE418" s="151"/>
      <c r="BF418" s="151"/>
      <c r="BG418" s="151"/>
      <c r="BH418" s="151"/>
    </row>
    <row r="419" spans="1:60" ht="22.5" outlineLevel="1">
      <c r="A419" s="176">
        <v>58</v>
      </c>
      <c r="B419" s="177" t="s">
        <v>399</v>
      </c>
      <c r="C419" s="187" t="s">
        <v>400</v>
      </c>
      <c r="D419" s="178" t="s">
        <v>121</v>
      </c>
      <c r="E419" s="179">
        <v>3</v>
      </c>
      <c r="F419" s="180"/>
      <c r="G419" s="181">
        <f>ROUND(E419*F419,2)</f>
        <v>0</v>
      </c>
      <c r="H419" s="180"/>
      <c r="I419" s="181">
        <f>ROUND(E419*H419,2)</f>
        <v>0</v>
      </c>
      <c r="J419" s="180"/>
      <c r="K419" s="181">
        <f>ROUND(E419*J419,2)</f>
        <v>0</v>
      </c>
      <c r="L419" s="181">
        <v>21</v>
      </c>
      <c r="M419" s="181">
        <f>G419*(1+L419/100)</f>
        <v>0</v>
      </c>
      <c r="N419" s="181">
        <v>0</v>
      </c>
      <c r="O419" s="181">
        <f>ROUND(E419*N419,2)</f>
        <v>0</v>
      </c>
      <c r="P419" s="181">
        <v>0</v>
      </c>
      <c r="Q419" s="181">
        <f>ROUND(E419*P419,2)</f>
        <v>0</v>
      </c>
      <c r="R419" s="181"/>
      <c r="S419" s="181" t="s">
        <v>322</v>
      </c>
      <c r="T419" s="182" t="s">
        <v>389</v>
      </c>
      <c r="U419" s="161">
        <v>0</v>
      </c>
      <c r="V419" s="161">
        <f>ROUND(E419*U419,2)</f>
        <v>0</v>
      </c>
      <c r="W419" s="161"/>
      <c r="X419" s="151"/>
      <c r="Y419" s="151"/>
      <c r="Z419" s="151"/>
      <c r="AA419" s="151"/>
      <c r="AB419" s="151"/>
      <c r="AC419" s="151"/>
      <c r="AD419" s="151"/>
      <c r="AE419" s="151"/>
      <c r="AF419" s="151"/>
      <c r="AG419" s="151" t="s">
        <v>390</v>
      </c>
      <c r="AH419" s="151"/>
      <c r="AI419" s="151"/>
      <c r="AJ419" s="151"/>
      <c r="AK419" s="151"/>
      <c r="AL419" s="151"/>
      <c r="AM419" s="151"/>
      <c r="AN419" s="151"/>
      <c r="AO419" s="151"/>
      <c r="AP419" s="151"/>
      <c r="AQ419" s="151"/>
      <c r="AR419" s="151"/>
      <c r="AS419" s="151"/>
      <c r="AT419" s="151"/>
      <c r="AU419" s="151"/>
      <c r="AV419" s="151"/>
      <c r="AW419" s="151"/>
      <c r="AX419" s="151"/>
      <c r="AY419" s="151"/>
      <c r="AZ419" s="151"/>
      <c r="BA419" s="151"/>
      <c r="BB419" s="151"/>
      <c r="BC419" s="151"/>
      <c r="BD419" s="151"/>
      <c r="BE419" s="151"/>
      <c r="BF419" s="151"/>
      <c r="BG419" s="151"/>
      <c r="BH419" s="151"/>
    </row>
    <row r="420" spans="1:60" ht="12.75" outlineLevel="1">
      <c r="A420" s="158"/>
      <c r="B420" s="159"/>
      <c r="C420" s="249" t="s">
        <v>391</v>
      </c>
      <c r="D420" s="250"/>
      <c r="E420" s="250"/>
      <c r="F420" s="250"/>
      <c r="G420" s="250"/>
      <c r="H420" s="161"/>
      <c r="I420" s="161"/>
      <c r="J420" s="161"/>
      <c r="K420" s="161"/>
      <c r="L420" s="161"/>
      <c r="M420" s="161"/>
      <c r="N420" s="161"/>
      <c r="O420" s="161"/>
      <c r="P420" s="161"/>
      <c r="Q420" s="161"/>
      <c r="R420" s="161"/>
      <c r="S420" s="161"/>
      <c r="T420" s="161"/>
      <c r="U420" s="161"/>
      <c r="V420" s="161"/>
      <c r="W420" s="161"/>
      <c r="X420" s="151"/>
      <c r="Y420" s="151"/>
      <c r="Z420" s="151"/>
      <c r="AA420" s="151"/>
      <c r="AB420" s="151"/>
      <c r="AC420" s="151"/>
      <c r="AD420" s="151"/>
      <c r="AE420" s="151"/>
      <c r="AF420" s="151"/>
      <c r="AG420" s="151" t="s">
        <v>136</v>
      </c>
      <c r="AH420" s="151"/>
      <c r="AI420" s="151"/>
      <c r="AJ420" s="151"/>
      <c r="AK420" s="151"/>
      <c r="AL420" s="151"/>
      <c r="AM420" s="151"/>
      <c r="AN420" s="151"/>
      <c r="AO420" s="151"/>
      <c r="AP420" s="151"/>
      <c r="AQ420" s="151"/>
      <c r="AR420" s="151"/>
      <c r="AS420" s="151"/>
      <c r="AT420" s="151"/>
      <c r="AU420" s="151"/>
      <c r="AV420" s="151"/>
      <c r="AW420" s="151"/>
      <c r="AX420" s="151"/>
      <c r="AY420" s="151"/>
      <c r="AZ420" s="151"/>
      <c r="BA420" s="151"/>
      <c r="BB420" s="151"/>
      <c r="BC420" s="151"/>
      <c r="BD420" s="151"/>
      <c r="BE420" s="151"/>
      <c r="BF420" s="151"/>
      <c r="BG420" s="151"/>
      <c r="BH420" s="151"/>
    </row>
    <row r="421" spans="1:60" ht="12.75" outlineLevel="1">
      <c r="A421" s="158"/>
      <c r="B421" s="159"/>
      <c r="C421" s="188" t="s">
        <v>401</v>
      </c>
      <c r="D421" s="163"/>
      <c r="E421" s="164">
        <v>3</v>
      </c>
      <c r="F421" s="161"/>
      <c r="G421" s="161"/>
      <c r="H421" s="161"/>
      <c r="I421" s="161"/>
      <c r="J421" s="161"/>
      <c r="K421" s="161"/>
      <c r="L421" s="161"/>
      <c r="M421" s="161"/>
      <c r="N421" s="161"/>
      <c r="O421" s="161"/>
      <c r="P421" s="161"/>
      <c r="Q421" s="161"/>
      <c r="R421" s="161"/>
      <c r="S421" s="161"/>
      <c r="T421" s="161"/>
      <c r="U421" s="161"/>
      <c r="V421" s="161"/>
      <c r="W421" s="161"/>
      <c r="X421" s="151"/>
      <c r="Y421" s="151"/>
      <c r="Z421" s="151"/>
      <c r="AA421" s="151"/>
      <c r="AB421" s="151"/>
      <c r="AC421" s="151"/>
      <c r="AD421" s="151"/>
      <c r="AE421" s="151"/>
      <c r="AF421" s="151"/>
      <c r="AG421" s="151" t="s">
        <v>138</v>
      </c>
      <c r="AH421" s="151">
        <v>0</v>
      </c>
      <c r="AI421" s="151"/>
      <c r="AJ421" s="151"/>
      <c r="AK421" s="151"/>
      <c r="AL421" s="151"/>
      <c r="AM421" s="151"/>
      <c r="AN421" s="151"/>
      <c r="AO421" s="151"/>
      <c r="AP421" s="151"/>
      <c r="AQ421" s="151"/>
      <c r="AR421" s="151"/>
      <c r="AS421" s="151"/>
      <c r="AT421" s="151"/>
      <c r="AU421" s="151"/>
      <c r="AV421" s="151"/>
      <c r="AW421" s="151"/>
      <c r="AX421" s="151"/>
      <c r="AY421" s="151"/>
      <c r="AZ421" s="151"/>
      <c r="BA421" s="151"/>
      <c r="BB421" s="151"/>
      <c r="BC421" s="151"/>
      <c r="BD421" s="151"/>
      <c r="BE421" s="151"/>
      <c r="BF421" s="151"/>
      <c r="BG421" s="151"/>
      <c r="BH421" s="151"/>
    </row>
    <row r="422" spans="1:60" ht="12.75" outlineLevel="1">
      <c r="A422" s="158"/>
      <c r="B422" s="159"/>
      <c r="C422" s="247"/>
      <c r="D422" s="248"/>
      <c r="E422" s="248"/>
      <c r="F422" s="248"/>
      <c r="G422" s="248"/>
      <c r="H422" s="161"/>
      <c r="I422" s="161"/>
      <c r="J422" s="161"/>
      <c r="K422" s="161"/>
      <c r="L422" s="161"/>
      <c r="M422" s="161"/>
      <c r="N422" s="161"/>
      <c r="O422" s="161"/>
      <c r="P422" s="161"/>
      <c r="Q422" s="161"/>
      <c r="R422" s="161"/>
      <c r="S422" s="161"/>
      <c r="T422" s="161"/>
      <c r="U422" s="161"/>
      <c r="V422" s="161"/>
      <c r="W422" s="161"/>
      <c r="X422" s="151"/>
      <c r="Y422" s="151"/>
      <c r="Z422" s="151"/>
      <c r="AA422" s="151"/>
      <c r="AB422" s="151"/>
      <c r="AC422" s="151"/>
      <c r="AD422" s="151"/>
      <c r="AE422" s="151"/>
      <c r="AF422" s="151"/>
      <c r="AG422" s="151" t="s">
        <v>127</v>
      </c>
      <c r="AH422" s="151"/>
      <c r="AI422" s="151"/>
      <c r="AJ422" s="151"/>
      <c r="AK422" s="151"/>
      <c r="AL422" s="151"/>
      <c r="AM422" s="151"/>
      <c r="AN422" s="151"/>
      <c r="AO422" s="151"/>
      <c r="AP422" s="151"/>
      <c r="AQ422" s="151"/>
      <c r="AR422" s="151"/>
      <c r="AS422" s="151"/>
      <c r="AT422" s="151"/>
      <c r="AU422" s="151"/>
      <c r="AV422" s="151"/>
      <c r="AW422" s="151"/>
      <c r="AX422" s="151"/>
      <c r="AY422" s="151"/>
      <c r="AZ422" s="151"/>
      <c r="BA422" s="151"/>
      <c r="BB422" s="151"/>
      <c r="BC422" s="151"/>
      <c r="BD422" s="151"/>
      <c r="BE422" s="151"/>
      <c r="BF422" s="151"/>
      <c r="BG422" s="151"/>
      <c r="BH422" s="151"/>
    </row>
    <row r="423" spans="1:60" ht="12.75" outlineLevel="1">
      <c r="A423" s="176">
        <v>59</v>
      </c>
      <c r="B423" s="177" t="s">
        <v>402</v>
      </c>
      <c r="C423" s="187" t="s">
        <v>403</v>
      </c>
      <c r="D423" s="178" t="s">
        <v>404</v>
      </c>
      <c r="E423" s="179">
        <v>34</v>
      </c>
      <c r="F423" s="180"/>
      <c r="G423" s="181">
        <f>ROUND(E423*F423,2)</f>
        <v>0</v>
      </c>
      <c r="H423" s="180"/>
      <c r="I423" s="181">
        <f>ROUND(E423*H423,2)</f>
        <v>0</v>
      </c>
      <c r="J423" s="180"/>
      <c r="K423" s="181">
        <f>ROUND(E423*J423,2)</f>
        <v>0</v>
      </c>
      <c r="L423" s="181">
        <v>21</v>
      </c>
      <c r="M423" s="181">
        <f>G423*(1+L423/100)</f>
        <v>0</v>
      </c>
      <c r="N423" s="181">
        <v>0</v>
      </c>
      <c r="O423" s="181">
        <f>ROUND(E423*N423,2)</f>
        <v>0</v>
      </c>
      <c r="P423" s="181">
        <v>0</v>
      </c>
      <c r="Q423" s="181">
        <f>ROUND(E423*P423,2)</f>
        <v>0</v>
      </c>
      <c r="R423" s="181"/>
      <c r="S423" s="181" t="s">
        <v>322</v>
      </c>
      <c r="T423" s="182" t="s">
        <v>389</v>
      </c>
      <c r="U423" s="161">
        <v>0</v>
      </c>
      <c r="V423" s="161">
        <f>ROUND(E423*U423,2)</f>
        <v>0</v>
      </c>
      <c r="W423" s="161"/>
      <c r="X423" s="151"/>
      <c r="Y423" s="151"/>
      <c r="Z423" s="151"/>
      <c r="AA423" s="151"/>
      <c r="AB423" s="151"/>
      <c r="AC423" s="151"/>
      <c r="AD423" s="151"/>
      <c r="AE423" s="151"/>
      <c r="AF423" s="151"/>
      <c r="AG423" s="151" t="s">
        <v>390</v>
      </c>
      <c r="AH423" s="151"/>
      <c r="AI423" s="151"/>
      <c r="AJ423" s="151"/>
      <c r="AK423" s="151"/>
      <c r="AL423" s="151"/>
      <c r="AM423" s="151"/>
      <c r="AN423" s="151"/>
      <c r="AO423" s="151"/>
      <c r="AP423" s="151"/>
      <c r="AQ423" s="151"/>
      <c r="AR423" s="151"/>
      <c r="AS423" s="151"/>
      <c r="AT423" s="151"/>
      <c r="AU423" s="151"/>
      <c r="AV423" s="151"/>
      <c r="AW423" s="151"/>
      <c r="AX423" s="151"/>
      <c r="AY423" s="151"/>
      <c r="AZ423" s="151"/>
      <c r="BA423" s="151"/>
      <c r="BB423" s="151"/>
      <c r="BC423" s="151"/>
      <c r="BD423" s="151"/>
      <c r="BE423" s="151"/>
      <c r="BF423" s="151"/>
      <c r="BG423" s="151"/>
      <c r="BH423" s="151"/>
    </row>
    <row r="424" spans="1:60" ht="12.75" outlineLevel="1">
      <c r="A424" s="158"/>
      <c r="B424" s="159"/>
      <c r="C424" s="188" t="s">
        <v>384</v>
      </c>
      <c r="D424" s="163"/>
      <c r="E424" s="164">
        <v>18</v>
      </c>
      <c r="F424" s="161"/>
      <c r="G424" s="161"/>
      <c r="H424" s="161"/>
      <c r="I424" s="161"/>
      <c r="J424" s="161"/>
      <c r="K424" s="161"/>
      <c r="L424" s="161"/>
      <c r="M424" s="161"/>
      <c r="N424" s="161"/>
      <c r="O424" s="161"/>
      <c r="P424" s="161"/>
      <c r="Q424" s="161"/>
      <c r="R424" s="161"/>
      <c r="S424" s="161"/>
      <c r="T424" s="161"/>
      <c r="U424" s="161"/>
      <c r="V424" s="161"/>
      <c r="W424" s="161"/>
      <c r="X424" s="151"/>
      <c r="Y424" s="151"/>
      <c r="Z424" s="151"/>
      <c r="AA424" s="151"/>
      <c r="AB424" s="151"/>
      <c r="AC424" s="151"/>
      <c r="AD424" s="151"/>
      <c r="AE424" s="151"/>
      <c r="AF424" s="151"/>
      <c r="AG424" s="151" t="s">
        <v>138</v>
      </c>
      <c r="AH424" s="151">
        <v>0</v>
      </c>
      <c r="AI424" s="151"/>
      <c r="AJ424" s="151"/>
      <c r="AK424" s="151"/>
      <c r="AL424" s="151"/>
      <c r="AM424" s="151"/>
      <c r="AN424" s="151"/>
      <c r="AO424" s="151"/>
      <c r="AP424" s="151"/>
      <c r="AQ424" s="151"/>
      <c r="AR424" s="151"/>
      <c r="AS424" s="151"/>
      <c r="AT424" s="151"/>
      <c r="AU424" s="151"/>
      <c r="AV424" s="151"/>
      <c r="AW424" s="151"/>
      <c r="AX424" s="151"/>
      <c r="AY424" s="151"/>
      <c r="AZ424" s="151"/>
      <c r="BA424" s="151"/>
      <c r="BB424" s="151"/>
      <c r="BC424" s="151"/>
      <c r="BD424" s="151"/>
      <c r="BE424" s="151"/>
      <c r="BF424" s="151"/>
      <c r="BG424" s="151"/>
      <c r="BH424" s="151"/>
    </row>
    <row r="425" spans="1:60" ht="12.75" outlineLevel="1">
      <c r="A425" s="158"/>
      <c r="B425" s="159"/>
      <c r="C425" s="188" t="s">
        <v>385</v>
      </c>
      <c r="D425" s="163"/>
      <c r="E425" s="164">
        <v>5</v>
      </c>
      <c r="F425" s="161"/>
      <c r="G425" s="161"/>
      <c r="H425" s="161"/>
      <c r="I425" s="161"/>
      <c r="J425" s="161"/>
      <c r="K425" s="161"/>
      <c r="L425" s="161"/>
      <c r="M425" s="161"/>
      <c r="N425" s="161"/>
      <c r="O425" s="161"/>
      <c r="P425" s="161"/>
      <c r="Q425" s="161"/>
      <c r="R425" s="161"/>
      <c r="S425" s="161"/>
      <c r="T425" s="161"/>
      <c r="U425" s="161"/>
      <c r="V425" s="161"/>
      <c r="W425" s="161"/>
      <c r="X425" s="151"/>
      <c r="Y425" s="151"/>
      <c r="Z425" s="151"/>
      <c r="AA425" s="151"/>
      <c r="AB425" s="151"/>
      <c r="AC425" s="151"/>
      <c r="AD425" s="151"/>
      <c r="AE425" s="151"/>
      <c r="AF425" s="151"/>
      <c r="AG425" s="151" t="s">
        <v>138</v>
      </c>
      <c r="AH425" s="151">
        <v>0</v>
      </c>
      <c r="AI425" s="151"/>
      <c r="AJ425" s="151"/>
      <c r="AK425" s="151"/>
      <c r="AL425" s="151"/>
      <c r="AM425" s="151"/>
      <c r="AN425" s="151"/>
      <c r="AO425" s="151"/>
      <c r="AP425" s="151"/>
      <c r="AQ425" s="151"/>
      <c r="AR425" s="151"/>
      <c r="AS425" s="151"/>
      <c r="AT425" s="151"/>
      <c r="AU425" s="151"/>
      <c r="AV425" s="151"/>
      <c r="AW425" s="151"/>
      <c r="AX425" s="151"/>
      <c r="AY425" s="151"/>
      <c r="AZ425" s="151"/>
      <c r="BA425" s="151"/>
      <c r="BB425" s="151"/>
      <c r="BC425" s="151"/>
      <c r="BD425" s="151"/>
      <c r="BE425" s="151"/>
      <c r="BF425" s="151"/>
      <c r="BG425" s="151"/>
      <c r="BH425" s="151"/>
    </row>
    <row r="426" spans="1:60" ht="12.75" outlineLevel="1">
      <c r="A426" s="158"/>
      <c r="B426" s="159"/>
      <c r="C426" s="188" t="s">
        <v>386</v>
      </c>
      <c r="D426" s="163"/>
      <c r="E426" s="164">
        <v>4</v>
      </c>
      <c r="F426" s="161"/>
      <c r="G426" s="161"/>
      <c r="H426" s="161"/>
      <c r="I426" s="161"/>
      <c r="J426" s="161"/>
      <c r="K426" s="161"/>
      <c r="L426" s="161"/>
      <c r="M426" s="161"/>
      <c r="N426" s="161"/>
      <c r="O426" s="161"/>
      <c r="P426" s="161"/>
      <c r="Q426" s="161"/>
      <c r="R426" s="161"/>
      <c r="S426" s="161"/>
      <c r="T426" s="161"/>
      <c r="U426" s="161"/>
      <c r="V426" s="161"/>
      <c r="W426" s="161"/>
      <c r="X426" s="151"/>
      <c r="Y426" s="151"/>
      <c r="Z426" s="151"/>
      <c r="AA426" s="151"/>
      <c r="AB426" s="151"/>
      <c r="AC426" s="151"/>
      <c r="AD426" s="151"/>
      <c r="AE426" s="151"/>
      <c r="AF426" s="151"/>
      <c r="AG426" s="151" t="s">
        <v>138</v>
      </c>
      <c r="AH426" s="151">
        <v>0</v>
      </c>
      <c r="AI426" s="151"/>
      <c r="AJ426" s="151"/>
      <c r="AK426" s="151"/>
      <c r="AL426" s="151"/>
      <c r="AM426" s="151"/>
      <c r="AN426" s="151"/>
      <c r="AO426" s="151"/>
      <c r="AP426" s="151"/>
      <c r="AQ426" s="151"/>
      <c r="AR426" s="151"/>
      <c r="AS426" s="151"/>
      <c r="AT426" s="151"/>
      <c r="AU426" s="151"/>
      <c r="AV426" s="151"/>
      <c r="AW426" s="151"/>
      <c r="AX426" s="151"/>
      <c r="AY426" s="151"/>
      <c r="AZ426" s="151"/>
      <c r="BA426" s="151"/>
      <c r="BB426" s="151"/>
      <c r="BC426" s="151"/>
      <c r="BD426" s="151"/>
      <c r="BE426" s="151"/>
      <c r="BF426" s="151"/>
      <c r="BG426" s="151"/>
      <c r="BH426" s="151"/>
    </row>
    <row r="427" spans="1:60" ht="12.75" outlineLevel="1">
      <c r="A427" s="158"/>
      <c r="B427" s="159"/>
      <c r="C427" s="188" t="s">
        <v>379</v>
      </c>
      <c r="D427" s="163"/>
      <c r="E427" s="164">
        <v>7</v>
      </c>
      <c r="F427" s="161"/>
      <c r="G427" s="161"/>
      <c r="H427" s="161"/>
      <c r="I427" s="161"/>
      <c r="J427" s="161"/>
      <c r="K427" s="161"/>
      <c r="L427" s="161"/>
      <c r="M427" s="161"/>
      <c r="N427" s="161"/>
      <c r="O427" s="161"/>
      <c r="P427" s="161"/>
      <c r="Q427" s="161"/>
      <c r="R427" s="161"/>
      <c r="S427" s="161"/>
      <c r="T427" s="161"/>
      <c r="U427" s="161"/>
      <c r="V427" s="161"/>
      <c r="W427" s="161"/>
      <c r="X427" s="151"/>
      <c r="Y427" s="151"/>
      <c r="Z427" s="151"/>
      <c r="AA427" s="151"/>
      <c r="AB427" s="151"/>
      <c r="AC427" s="151"/>
      <c r="AD427" s="151"/>
      <c r="AE427" s="151"/>
      <c r="AF427" s="151"/>
      <c r="AG427" s="151" t="s">
        <v>138</v>
      </c>
      <c r="AH427" s="151">
        <v>0</v>
      </c>
      <c r="AI427" s="151"/>
      <c r="AJ427" s="151"/>
      <c r="AK427" s="151"/>
      <c r="AL427" s="151"/>
      <c r="AM427" s="151"/>
      <c r="AN427" s="151"/>
      <c r="AO427" s="151"/>
      <c r="AP427" s="151"/>
      <c r="AQ427" s="151"/>
      <c r="AR427" s="151"/>
      <c r="AS427" s="151"/>
      <c r="AT427" s="151"/>
      <c r="AU427" s="151"/>
      <c r="AV427" s="151"/>
      <c r="AW427" s="151"/>
      <c r="AX427" s="151"/>
      <c r="AY427" s="151"/>
      <c r="AZ427" s="151"/>
      <c r="BA427" s="151"/>
      <c r="BB427" s="151"/>
      <c r="BC427" s="151"/>
      <c r="BD427" s="151"/>
      <c r="BE427" s="151"/>
      <c r="BF427" s="151"/>
      <c r="BG427" s="151"/>
      <c r="BH427" s="151"/>
    </row>
    <row r="428" spans="1:60" ht="12.75" outlineLevel="1">
      <c r="A428" s="158"/>
      <c r="B428" s="159"/>
      <c r="C428" s="247"/>
      <c r="D428" s="248"/>
      <c r="E428" s="248"/>
      <c r="F428" s="248"/>
      <c r="G428" s="248"/>
      <c r="H428" s="161"/>
      <c r="I428" s="161"/>
      <c r="J428" s="161"/>
      <c r="K428" s="161"/>
      <c r="L428" s="161"/>
      <c r="M428" s="161"/>
      <c r="N428" s="161"/>
      <c r="O428" s="161"/>
      <c r="P428" s="161"/>
      <c r="Q428" s="161"/>
      <c r="R428" s="161"/>
      <c r="S428" s="161"/>
      <c r="T428" s="161"/>
      <c r="U428" s="161"/>
      <c r="V428" s="161"/>
      <c r="W428" s="161"/>
      <c r="X428" s="151"/>
      <c r="Y428" s="151"/>
      <c r="Z428" s="151"/>
      <c r="AA428" s="151"/>
      <c r="AB428" s="151"/>
      <c r="AC428" s="151"/>
      <c r="AD428" s="151"/>
      <c r="AE428" s="151"/>
      <c r="AF428" s="151"/>
      <c r="AG428" s="151" t="s">
        <v>127</v>
      </c>
      <c r="AH428" s="151"/>
      <c r="AI428" s="151"/>
      <c r="AJ428" s="151"/>
      <c r="AK428" s="151"/>
      <c r="AL428" s="151"/>
      <c r="AM428" s="151"/>
      <c r="AN428" s="151"/>
      <c r="AO428" s="151"/>
      <c r="AP428" s="151"/>
      <c r="AQ428" s="151"/>
      <c r="AR428" s="151"/>
      <c r="AS428" s="151"/>
      <c r="AT428" s="151"/>
      <c r="AU428" s="151"/>
      <c r="AV428" s="151"/>
      <c r="AW428" s="151"/>
      <c r="AX428" s="151"/>
      <c r="AY428" s="151"/>
      <c r="AZ428" s="151"/>
      <c r="BA428" s="151"/>
      <c r="BB428" s="151"/>
      <c r="BC428" s="151"/>
      <c r="BD428" s="151"/>
      <c r="BE428" s="151"/>
      <c r="BF428" s="151"/>
      <c r="BG428" s="151"/>
      <c r="BH428" s="151"/>
    </row>
    <row r="429" spans="1:60" ht="12.75" outlineLevel="1">
      <c r="A429" s="176">
        <v>60</v>
      </c>
      <c r="B429" s="177" t="s">
        <v>405</v>
      </c>
      <c r="C429" s="187" t="s">
        <v>406</v>
      </c>
      <c r="D429" s="178" t="s">
        <v>121</v>
      </c>
      <c r="E429" s="179">
        <v>22</v>
      </c>
      <c r="F429" s="180"/>
      <c r="G429" s="181">
        <f>ROUND(E429*F429,2)</f>
        <v>0</v>
      </c>
      <c r="H429" s="180"/>
      <c r="I429" s="181">
        <f>ROUND(E429*H429,2)</f>
        <v>0</v>
      </c>
      <c r="J429" s="180"/>
      <c r="K429" s="181">
        <f>ROUND(E429*J429,2)</f>
        <v>0</v>
      </c>
      <c r="L429" s="181">
        <v>21</v>
      </c>
      <c r="M429" s="181">
        <f>G429*(1+L429/100)</f>
        <v>0</v>
      </c>
      <c r="N429" s="181">
        <v>0</v>
      </c>
      <c r="O429" s="181">
        <f>ROUND(E429*N429,2)</f>
        <v>0</v>
      </c>
      <c r="P429" s="181">
        <v>0</v>
      </c>
      <c r="Q429" s="181">
        <f>ROUND(E429*P429,2)</f>
        <v>0</v>
      </c>
      <c r="R429" s="181"/>
      <c r="S429" s="181" t="s">
        <v>322</v>
      </c>
      <c r="T429" s="182" t="s">
        <v>389</v>
      </c>
      <c r="U429" s="161">
        <v>0</v>
      </c>
      <c r="V429" s="161">
        <f>ROUND(E429*U429,2)</f>
        <v>0</v>
      </c>
      <c r="W429" s="161"/>
      <c r="X429" s="151"/>
      <c r="Y429" s="151"/>
      <c r="Z429" s="151"/>
      <c r="AA429" s="151"/>
      <c r="AB429" s="151"/>
      <c r="AC429" s="151"/>
      <c r="AD429" s="151"/>
      <c r="AE429" s="151"/>
      <c r="AF429" s="151"/>
      <c r="AG429" s="151" t="s">
        <v>288</v>
      </c>
      <c r="AH429" s="151"/>
      <c r="AI429" s="151"/>
      <c r="AJ429" s="151"/>
      <c r="AK429" s="151"/>
      <c r="AL429" s="151"/>
      <c r="AM429" s="151"/>
      <c r="AN429" s="151"/>
      <c r="AO429" s="151"/>
      <c r="AP429" s="151"/>
      <c r="AQ429" s="151"/>
      <c r="AR429" s="151"/>
      <c r="AS429" s="151"/>
      <c r="AT429" s="151"/>
      <c r="AU429" s="151"/>
      <c r="AV429" s="151"/>
      <c r="AW429" s="151"/>
      <c r="AX429" s="151"/>
      <c r="AY429" s="151"/>
      <c r="AZ429" s="151"/>
      <c r="BA429" s="151"/>
      <c r="BB429" s="151"/>
      <c r="BC429" s="151"/>
      <c r="BD429" s="151"/>
      <c r="BE429" s="151"/>
      <c r="BF429" s="151"/>
      <c r="BG429" s="151"/>
      <c r="BH429" s="151"/>
    </row>
    <row r="430" spans="1:60" ht="12.75" outlineLevel="1">
      <c r="A430" s="158"/>
      <c r="B430" s="159"/>
      <c r="C430" s="249" t="s">
        <v>391</v>
      </c>
      <c r="D430" s="250"/>
      <c r="E430" s="250"/>
      <c r="F430" s="250"/>
      <c r="G430" s="250"/>
      <c r="H430" s="161"/>
      <c r="I430" s="161"/>
      <c r="J430" s="161"/>
      <c r="K430" s="161"/>
      <c r="L430" s="161"/>
      <c r="M430" s="161"/>
      <c r="N430" s="161"/>
      <c r="O430" s="161"/>
      <c r="P430" s="161"/>
      <c r="Q430" s="161"/>
      <c r="R430" s="161"/>
      <c r="S430" s="161"/>
      <c r="T430" s="161"/>
      <c r="U430" s="161"/>
      <c r="V430" s="161"/>
      <c r="W430" s="161"/>
      <c r="X430" s="151"/>
      <c r="Y430" s="151"/>
      <c r="Z430" s="151"/>
      <c r="AA430" s="151"/>
      <c r="AB430" s="151"/>
      <c r="AC430" s="151"/>
      <c r="AD430" s="151"/>
      <c r="AE430" s="151"/>
      <c r="AF430" s="151"/>
      <c r="AG430" s="151" t="s">
        <v>136</v>
      </c>
      <c r="AH430" s="151"/>
      <c r="AI430" s="151"/>
      <c r="AJ430" s="151"/>
      <c r="AK430" s="151"/>
      <c r="AL430" s="151"/>
      <c r="AM430" s="151"/>
      <c r="AN430" s="151"/>
      <c r="AO430" s="151"/>
      <c r="AP430" s="151"/>
      <c r="AQ430" s="151"/>
      <c r="AR430" s="151"/>
      <c r="AS430" s="151"/>
      <c r="AT430" s="151"/>
      <c r="AU430" s="151"/>
      <c r="AV430" s="151"/>
      <c r="AW430" s="151"/>
      <c r="AX430" s="151"/>
      <c r="AY430" s="151"/>
      <c r="AZ430" s="151"/>
      <c r="BA430" s="151"/>
      <c r="BB430" s="151"/>
      <c r="BC430" s="151"/>
      <c r="BD430" s="151"/>
      <c r="BE430" s="151"/>
      <c r="BF430" s="151"/>
      <c r="BG430" s="151"/>
      <c r="BH430" s="151"/>
    </row>
    <row r="431" spans="1:60" ht="12.75" outlineLevel="1">
      <c r="A431" s="158"/>
      <c r="B431" s="159"/>
      <c r="C431" s="188" t="s">
        <v>384</v>
      </c>
      <c r="D431" s="163"/>
      <c r="E431" s="164">
        <v>18</v>
      </c>
      <c r="F431" s="161"/>
      <c r="G431" s="161"/>
      <c r="H431" s="161"/>
      <c r="I431" s="161"/>
      <c r="J431" s="161"/>
      <c r="K431" s="161"/>
      <c r="L431" s="161"/>
      <c r="M431" s="161"/>
      <c r="N431" s="161"/>
      <c r="O431" s="161"/>
      <c r="P431" s="161"/>
      <c r="Q431" s="161"/>
      <c r="R431" s="161"/>
      <c r="S431" s="161"/>
      <c r="T431" s="161"/>
      <c r="U431" s="161"/>
      <c r="V431" s="161"/>
      <c r="W431" s="161"/>
      <c r="X431" s="151"/>
      <c r="Y431" s="151"/>
      <c r="Z431" s="151"/>
      <c r="AA431" s="151"/>
      <c r="AB431" s="151"/>
      <c r="AC431" s="151"/>
      <c r="AD431" s="151"/>
      <c r="AE431" s="151"/>
      <c r="AF431" s="151"/>
      <c r="AG431" s="151" t="s">
        <v>138</v>
      </c>
      <c r="AH431" s="151">
        <v>0</v>
      </c>
      <c r="AI431" s="151"/>
      <c r="AJ431" s="151"/>
      <c r="AK431" s="151"/>
      <c r="AL431" s="151"/>
      <c r="AM431" s="151"/>
      <c r="AN431" s="151"/>
      <c r="AO431" s="151"/>
      <c r="AP431" s="151"/>
      <c r="AQ431" s="151"/>
      <c r="AR431" s="151"/>
      <c r="AS431" s="151"/>
      <c r="AT431" s="151"/>
      <c r="AU431" s="151"/>
      <c r="AV431" s="151"/>
      <c r="AW431" s="151"/>
      <c r="AX431" s="151"/>
      <c r="AY431" s="151"/>
      <c r="AZ431" s="151"/>
      <c r="BA431" s="151"/>
      <c r="BB431" s="151"/>
      <c r="BC431" s="151"/>
      <c r="BD431" s="151"/>
      <c r="BE431" s="151"/>
      <c r="BF431" s="151"/>
      <c r="BG431" s="151"/>
      <c r="BH431" s="151"/>
    </row>
    <row r="432" spans="1:60" ht="12.75" outlineLevel="1">
      <c r="A432" s="158"/>
      <c r="B432" s="159"/>
      <c r="C432" s="188" t="s">
        <v>386</v>
      </c>
      <c r="D432" s="163"/>
      <c r="E432" s="164">
        <v>4</v>
      </c>
      <c r="F432" s="161"/>
      <c r="G432" s="161"/>
      <c r="H432" s="161"/>
      <c r="I432" s="161"/>
      <c r="J432" s="161"/>
      <c r="K432" s="161"/>
      <c r="L432" s="161"/>
      <c r="M432" s="161"/>
      <c r="N432" s="161"/>
      <c r="O432" s="161"/>
      <c r="P432" s="161"/>
      <c r="Q432" s="161"/>
      <c r="R432" s="161"/>
      <c r="S432" s="161"/>
      <c r="T432" s="161"/>
      <c r="U432" s="161"/>
      <c r="V432" s="161"/>
      <c r="W432" s="161"/>
      <c r="X432" s="151"/>
      <c r="Y432" s="151"/>
      <c r="Z432" s="151"/>
      <c r="AA432" s="151"/>
      <c r="AB432" s="151"/>
      <c r="AC432" s="151"/>
      <c r="AD432" s="151"/>
      <c r="AE432" s="151"/>
      <c r="AF432" s="151"/>
      <c r="AG432" s="151" t="s">
        <v>138</v>
      </c>
      <c r="AH432" s="151">
        <v>0</v>
      </c>
      <c r="AI432" s="151"/>
      <c r="AJ432" s="151"/>
      <c r="AK432" s="151"/>
      <c r="AL432" s="151"/>
      <c r="AM432" s="151"/>
      <c r="AN432" s="151"/>
      <c r="AO432" s="151"/>
      <c r="AP432" s="151"/>
      <c r="AQ432" s="151"/>
      <c r="AR432" s="151"/>
      <c r="AS432" s="151"/>
      <c r="AT432" s="151"/>
      <c r="AU432" s="151"/>
      <c r="AV432" s="151"/>
      <c r="AW432" s="151"/>
      <c r="AX432" s="151"/>
      <c r="AY432" s="151"/>
      <c r="AZ432" s="151"/>
      <c r="BA432" s="151"/>
      <c r="BB432" s="151"/>
      <c r="BC432" s="151"/>
      <c r="BD432" s="151"/>
      <c r="BE432" s="151"/>
      <c r="BF432" s="151"/>
      <c r="BG432" s="151"/>
      <c r="BH432" s="151"/>
    </row>
    <row r="433" spans="1:60" ht="12.75" outlineLevel="1">
      <c r="A433" s="158"/>
      <c r="B433" s="159"/>
      <c r="C433" s="247"/>
      <c r="D433" s="248"/>
      <c r="E433" s="248"/>
      <c r="F433" s="248"/>
      <c r="G433" s="248"/>
      <c r="H433" s="161"/>
      <c r="I433" s="161"/>
      <c r="J433" s="161"/>
      <c r="K433" s="161"/>
      <c r="L433" s="161"/>
      <c r="M433" s="161"/>
      <c r="N433" s="161"/>
      <c r="O433" s="161"/>
      <c r="P433" s="161"/>
      <c r="Q433" s="161"/>
      <c r="R433" s="161"/>
      <c r="S433" s="161"/>
      <c r="T433" s="161"/>
      <c r="U433" s="161"/>
      <c r="V433" s="161"/>
      <c r="W433" s="161"/>
      <c r="X433" s="151"/>
      <c r="Y433" s="151"/>
      <c r="Z433" s="151"/>
      <c r="AA433" s="151"/>
      <c r="AB433" s="151"/>
      <c r="AC433" s="151"/>
      <c r="AD433" s="151"/>
      <c r="AE433" s="151"/>
      <c r="AF433" s="151"/>
      <c r="AG433" s="151" t="s">
        <v>127</v>
      </c>
      <c r="AH433" s="151"/>
      <c r="AI433" s="151"/>
      <c r="AJ433" s="151"/>
      <c r="AK433" s="151"/>
      <c r="AL433" s="151"/>
      <c r="AM433" s="151"/>
      <c r="AN433" s="151"/>
      <c r="AO433" s="151"/>
      <c r="AP433" s="151"/>
      <c r="AQ433" s="151"/>
      <c r="AR433" s="151"/>
      <c r="AS433" s="151"/>
      <c r="AT433" s="151"/>
      <c r="AU433" s="151"/>
      <c r="AV433" s="151"/>
      <c r="AW433" s="151"/>
      <c r="AX433" s="151"/>
      <c r="AY433" s="151"/>
      <c r="AZ433" s="151"/>
      <c r="BA433" s="151"/>
      <c r="BB433" s="151"/>
      <c r="BC433" s="151"/>
      <c r="BD433" s="151"/>
      <c r="BE433" s="151"/>
      <c r="BF433" s="151"/>
      <c r="BG433" s="151"/>
      <c r="BH433" s="151"/>
    </row>
    <row r="434" spans="1:33" ht="12.75">
      <c r="A434" s="170" t="s">
        <v>117</v>
      </c>
      <c r="B434" s="171" t="s">
        <v>78</v>
      </c>
      <c r="C434" s="186" t="s">
        <v>79</v>
      </c>
      <c r="D434" s="172"/>
      <c r="E434" s="173"/>
      <c r="F434" s="174"/>
      <c r="G434" s="174">
        <f>SUMIF(AG435:AG440,"&lt;&gt;NOR",G435:G440)</f>
        <v>0</v>
      </c>
      <c r="H434" s="174"/>
      <c r="I434" s="174">
        <f>SUM(I435:I440)</f>
        <v>0</v>
      </c>
      <c r="J434" s="174"/>
      <c r="K434" s="174">
        <f>SUM(K435:K440)</f>
        <v>0</v>
      </c>
      <c r="L434" s="174"/>
      <c r="M434" s="174">
        <f>SUM(M435:M440)</f>
        <v>0</v>
      </c>
      <c r="N434" s="174"/>
      <c r="O434" s="174">
        <f>SUM(O435:O440)</f>
        <v>0.07</v>
      </c>
      <c r="P434" s="174"/>
      <c r="Q434" s="174">
        <f>SUM(Q435:Q440)</f>
        <v>0.22999999999999998</v>
      </c>
      <c r="R434" s="174"/>
      <c r="S434" s="174"/>
      <c r="T434" s="175"/>
      <c r="U434" s="169"/>
      <c r="V434" s="169">
        <f>SUM(V435:V440)</f>
        <v>0</v>
      </c>
      <c r="W434" s="169"/>
      <c r="AG434" t="s">
        <v>118</v>
      </c>
    </row>
    <row r="435" spans="1:60" ht="22.5" outlineLevel="1">
      <c r="A435" s="176">
        <v>61</v>
      </c>
      <c r="B435" s="177" t="s">
        <v>407</v>
      </c>
      <c r="C435" s="187" t="s">
        <v>408</v>
      </c>
      <c r="D435" s="178" t="s">
        <v>121</v>
      </c>
      <c r="E435" s="179">
        <v>1</v>
      </c>
      <c r="F435" s="180"/>
      <c r="G435" s="181">
        <f>ROUND(E435*F435,2)</f>
        <v>0</v>
      </c>
      <c r="H435" s="180"/>
      <c r="I435" s="181">
        <f>ROUND(E435*H435,2)</f>
        <v>0</v>
      </c>
      <c r="J435" s="180"/>
      <c r="K435" s="181">
        <f>ROUND(E435*J435,2)</f>
        <v>0</v>
      </c>
      <c r="L435" s="181">
        <v>21</v>
      </c>
      <c r="M435" s="181">
        <f>G435*(1+L435/100)</f>
        <v>0</v>
      </c>
      <c r="N435" s="181">
        <v>0.05</v>
      </c>
      <c r="O435" s="181">
        <f>ROUND(E435*N435,2)</f>
        <v>0.05</v>
      </c>
      <c r="P435" s="181">
        <v>0.15000000000000002</v>
      </c>
      <c r="Q435" s="181">
        <f>ROUND(E435*P435,2)</f>
        <v>0.15</v>
      </c>
      <c r="R435" s="181"/>
      <c r="S435" s="181" t="s">
        <v>322</v>
      </c>
      <c r="T435" s="182" t="s">
        <v>389</v>
      </c>
      <c r="U435" s="161">
        <v>0</v>
      </c>
      <c r="V435" s="161">
        <f>ROUND(E435*U435,2)</f>
        <v>0</v>
      </c>
      <c r="W435" s="161"/>
      <c r="X435" s="151"/>
      <c r="Y435" s="151"/>
      <c r="Z435" s="151"/>
      <c r="AA435" s="151"/>
      <c r="AB435" s="151"/>
      <c r="AC435" s="151"/>
      <c r="AD435" s="151"/>
      <c r="AE435" s="151"/>
      <c r="AF435" s="151"/>
      <c r="AG435" s="151" t="s">
        <v>124</v>
      </c>
      <c r="AH435" s="151"/>
      <c r="AI435" s="151"/>
      <c r="AJ435" s="151"/>
      <c r="AK435" s="151"/>
      <c r="AL435" s="151"/>
      <c r="AM435" s="151"/>
      <c r="AN435" s="151"/>
      <c r="AO435" s="151"/>
      <c r="AP435" s="151"/>
      <c r="AQ435" s="151"/>
      <c r="AR435" s="151"/>
      <c r="AS435" s="151"/>
      <c r="AT435" s="151"/>
      <c r="AU435" s="151"/>
      <c r="AV435" s="151"/>
      <c r="AW435" s="151"/>
      <c r="AX435" s="151"/>
      <c r="AY435" s="151"/>
      <c r="AZ435" s="151"/>
      <c r="BA435" s="151"/>
      <c r="BB435" s="151"/>
      <c r="BC435" s="151"/>
      <c r="BD435" s="151"/>
      <c r="BE435" s="151"/>
      <c r="BF435" s="151"/>
      <c r="BG435" s="151"/>
      <c r="BH435" s="151"/>
    </row>
    <row r="436" spans="1:60" ht="12.75" outlineLevel="1">
      <c r="A436" s="158"/>
      <c r="B436" s="159"/>
      <c r="C436" s="249" t="s">
        <v>409</v>
      </c>
      <c r="D436" s="250"/>
      <c r="E436" s="250"/>
      <c r="F436" s="250"/>
      <c r="G436" s="250"/>
      <c r="H436" s="161"/>
      <c r="I436" s="161"/>
      <c r="J436" s="161"/>
      <c r="K436" s="161"/>
      <c r="L436" s="161"/>
      <c r="M436" s="161"/>
      <c r="N436" s="161"/>
      <c r="O436" s="161"/>
      <c r="P436" s="161"/>
      <c r="Q436" s="161"/>
      <c r="R436" s="161"/>
      <c r="S436" s="161"/>
      <c r="T436" s="161"/>
      <c r="U436" s="161"/>
      <c r="V436" s="161"/>
      <c r="W436" s="161"/>
      <c r="X436" s="151"/>
      <c r="Y436" s="151"/>
      <c r="Z436" s="151"/>
      <c r="AA436" s="151"/>
      <c r="AB436" s="151"/>
      <c r="AC436" s="151"/>
      <c r="AD436" s="151"/>
      <c r="AE436" s="151"/>
      <c r="AF436" s="151"/>
      <c r="AG436" s="151" t="s">
        <v>136</v>
      </c>
      <c r="AH436" s="151"/>
      <c r="AI436" s="151"/>
      <c r="AJ436" s="151"/>
      <c r="AK436" s="151"/>
      <c r="AL436" s="151"/>
      <c r="AM436" s="151"/>
      <c r="AN436" s="151"/>
      <c r="AO436" s="151"/>
      <c r="AP436" s="151"/>
      <c r="AQ436" s="151"/>
      <c r="AR436" s="151"/>
      <c r="AS436" s="151"/>
      <c r="AT436" s="151"/>
      <c r="AU436" s="151"/>
      <c r="AV436" s="151"/>
      <c r="AW436" s="151"/>
      <c r="AX436" s="151"/>
      <c r="AY436" s="151"/>
      <c r="AZ436" s="151"/>
      <c r="BA436" s="183" t="str">
        <f>C436</f>
        <v>Ruské kuželky na parc. č. 195/12, v místě nově budované betonové dlažby pro umístění dvojice stolů na stolní tenis</v>
      </c>
      <c r="BB436" s="151"/>
      <c r="BC436" s="151"/>
      <c r="BD436" s="151"/>
      <c r="BE436" s="151"/>
      <c r="BF436" s="151"/>
      <c r="BG436" s="151"/>
      <c r="BH436" s="151"/>
    </row>
    <row r="437" spans="1:60" ht="12.75" outlineLevel="1">
      <c r="A437" s="158"/>
      <c r="B437" s="159"/>
      <c r="C437" s="247"/>
      <c r="D437" s="248"/>
      <c r="E437" s="248"/>
      <c r="F437" s="248"/>
      <c r="G437" s="248"/>
      <c r="H437" s="161"/>
      <c r="I437" s="161"/>
      <c r="J437" s="161"/>
      <c r="K437" s="161"/>
      <c r="L437" s="161"/>
      <c r="M437" s="161"/>
      <c r="N437" s="161"/>
      <c r="O437" s="161"/>
      <c r="P437" s="161"/>
      <c r="Q437" s="161"/>
      <c r="R437" s="161"/>
      <c r="S437" s="161"/>
      <c r="T437" s="161"/>
      <c r="U437" s="161"/>
      <c r="V437" s="161"/>
      <c r="W437" s="161"/>
      <c r="X437" s="151"/>
      <c r="Y437" s="151"/>
      <c r="Z437" s="151"/>
      <c r="AA437" s="151"/>
      <c r="AB437" s="151"/>
      <c r="AC437" s="151"/>
      <c r="AD437" s="151"/>
      <c r="AE437" s="151"/>
      <c r="AF437" s="151"/>
      <c r="AG437" s="151" t="s">
        <v>127</v>
      </c>
      <c r="AH437" s="151"/>
      <c r="AI437" s="151"/>
      <c r="AJ437" s="151"/>
      <c r="AK437" s="151"/>
      <c r="AL437" s="151"/>
      <c r="AM437" s="151"/>
      <c r="AN437" s="151"/>
      <c r="AO437" s="151"/>
      <c r="AP437" s="151"/>
      <c r="AQ437" s="151"/>
      <c r="AR437" s="151"/>
      <c r="AS437" s="151"/>
      <c r="AT437" s="151"/>
      <c r="AU437" s="151"/>
      <c r="AV437" s="151"/>
      <c r="AW437" s="151"/>
      <c r="AX437" s="151"/>
      <c r="AY437" s="151"/>
      <c r="AZ437" s="151"/>
      <c r="BA437" s="151"/>
      <c r="BB437" s="151"/>
      <c r="BC437" s="151"/>
      <c r="BD437" s="151"/>
      <c r="BE437" s="151"/>
      <c r="BF437" s="151"/>
      <c r="BG437" s="151"/>
      <c r="BH437" s="151"/>
    </row>
    <row r="438" spans="1:60" ht="22.5" outlineLevel="1">
      <c r="A438" s="176">
        <v>62</v>
      </c>
      <c r="B438" s="177" t="s">
        <v>410</v>
      </c>
      <c r="C438" s="187" t="s">
        <v>411</v>
      </c>
      <c r="D438" s="178" t="s">
        <v>121</v>
      </c>
      <c r="E438" s="179">
        <v>2</v>
      </c>
      <c r="F438" s="180"/>
      <c r="G438" s="181">
        <f>ROUND(E438*F438,2)</f>
        <v>0</v>
      </c>
      <c r="H438" s="180"/>
      <c r="I438" s="181">
        <f>ROUND(E438*H438,2)</f>
        <v>0</v>
      </c>
      <c r="J438" s="180"/>
      <c r="K438" s="181">
        <f>ROUND(E438*J438,2)</f>
        <v>0</v>
      </c>
      <c r="L438" s="181">
        <v>21</v>
      </c>
      <c r="M438" s="181">
        <f>G438*(1+L438/100)</f>
        <v>0</v>
      </c>
      <c r="N438" s="181">
        <v>0.01</v>
      </c>
      <c r="O438" s="181">
        <f>ROUND(E438*N438,2)</f>
        <v>0.02</v>
      </c>
      <c r="P438" s="181">
        <v>0.04</v>
      </c>
      <c r="Q438" s="181">
        <f>ROUND(E438*P438,2)</f>
        <v>0.08</v>
      </c>
      <c r="R438" s="181"/>
      <c r="S438" s="181" t="s">
        <v>322</v>
      </c>
      <c r="T438" s="182" t="s">
        <v>389</v>
      </c>
      <c r="U438" s="161">
        <v>0</v>
      </c>
      <c r="V438" s="161">
        <f>ROUND(E438*U438,2)</f>
        <v>0</v>
      </c>
      <c r="W438" s="161"/>
      <c r="X438" s="151"/>
      <c r="Y438" s="151"/>
      <c r="Z438" s="151"/>
      <c r="AA438" s="151"/>
      <c r="AB438" s="151"/>
      <c r="AC438" s="151"/>
      <c r="AD438" s="151"/>
      <c r="AE438" s="151"/>
      <c r="AF438" s="151"/>
      <c r="AG438" s="151" t="s">
        <v>124</v>
      </c>
      <c r="AH438" s="151"/>
      <c r="AI438" s="151"/>
      <c r="AJ438" s="151"/>
      <c r="AK438" s="151"/>
      <c r="AL438" s="151"/>
      <c r="AM438" s="151"/>
      <c r="AN438" s="151"/>
      <c r="AO438" s="151"/>
      <c r="AP438" s="151"/>
      <c r="AQ438" s="151"/>
      <c r="AR438" s="151"/>
      <c r="AS438" s="151"/>
      <c r="AT438" s="151"/>
      <c r="AU438" s="151"/>
      <c r="AV438" s="151"/>
      <c r="AW438" s="151"/>
      <c r="AX438" s="151"/>
      <c r="AY438" s="151"/>
      <c r="AZ438" s="151"/>
      <c r="BA438" s="151"/>
      <c r="BB438" s="151"/>
      <c r="BC438" s="151"/>
      <c r="BD438" s="151"/>
      <c r="BE438" s="151"/>
      <c r="BF438" s="151"/>
      <c r="BG438" s="151"/>
      <c r="BH438" s="151"/>
    </row>
    <row r="439" spans="1:60" ht="12.75" outlineLevel="1">
      <c r="A439" s="158"/>
      <c r="B439" s="159"/>
      <c r="C439" s="249" t="s">
        <v>412</v>
      </c>
      <c r="D439" s="250"/>
      <c r="E439" s="250"/>
      <c r="F439" s="250"/>
      <c r="G439" s="250"/>
      <c r="H439" s="161"/>
      <c r="I439" s="161"/>
      <c r="J439" s="161"/>
      <c r="K439" s="161"/>
      <c r="L439" s="161"/>
      <c r="M439" s="161"/>
      <c r="N439" s="161"/>
      <c r="O439" s="161"/>
      <c r="P439" s="161"/>
      <c r="Q439" s="161"/>
      <c r="R439" s="161"/>
      <c r="S439" s="161"/>
      <c r="T439" s="161"/>
      <c r="U439" s="161"/>
      <c r="V439" s="161"/>
      <c r="W439" s="161"/>
      <c r="X439" s="151"/>
      <c r="Y439" s="151"/>
      <c r="Z439" s="151"/>
      <c r="AA439" s="151"/>
      <c r="AB439" s="151"/>
      <c r="AC439" s="151"/>
      <c r="AD439" s="151"/>
      <c r="AE439" s="151"/>
      <c r="AF439" s="151"/>
      <c r="AG439" s="151" t="s">
        <v>136</v>
      </c>
      <c r="AH439" s="151"/>
      <c r="AI439" s="151"/>
      <c r="AJ439" s="151"/>
      <c r="AK439" s="151"/>
      <c r="AL439" s="151"/>
      <c r="AM439" s="151"/>
      <c r="AN439" s="151"/>
      <c r="AO439" s="151"/>
      <c r="AP439" s="151"/>
      <c r="AQ439" s="151"/>
      <c r="AR439" s="151"/>
      <c r="AS439" s="151"/>
      <c r="AT439" s="151"/>
      <c r="AU439" s="151"/>
      <c r="AV439" s="151"/>
      <c r="AW439" s="151"/>
      <c r="AX439" s="151"/>
      <c r="AY439" s="151"/>
      <c r="AZ439" s="151"/>
      <c r="BA439" s="183" t="str">
        <f>C439</f>
        <v>Dvojice dřevěných  fotbalových branek na parc. č. 195/3, v místě nově budovaného hřiště na fotbálek + basketbal</v>
      </c>
      <c r="BB439" s="151"/>
      <c r="BC439" s="151"/>
      <c r="BD439" s="151"/>
      <c r="BE439" s="151"/>
      <c r="BF439" s="151"/>
      <c r="BG439" s="151"/>
      <c r="BH439" s="151"/>
    </row>
    <row r="440" spans="1:60" ht="12.75" outlineLevel="1">
      <c r="A440" s="158"/>
      <c r="B440" s="159"/>
      <c r="C440" s="247"/>
      <c r="D440" s="248"/>
      <c r="E440" s="248"/>
      <c r="F440" s="248"/>
      <c r="G440" s="248"/>
      <c r="H440" s="161"/>
      <c r="I440" s="161"/>
      <c r="J440" s="161"/>
      <c r="K440" s="161"/>
      <c r="L440" s="161"/>
      <c r="M440" s="161"/>
      <c r="N440" s="161"/>
      <c r="O440" s="161"/>
      <c r="P440" s="161"/>
      <c r="Q440" s="161"/>
      <c r="R440" s="161"/>
      <c r="S440" s="161"/>
      <c r="T440" s="161"/>
      <c r="U440" s="161"/>
      <c r="V440" s="161"/>
      <c r="W440" s="161"/>
      <c r="X440" s="151"/>
      <c r="Y440" s="151"/>
      <c r="Z440" s="151"/>
      <c r="AA440" s="151"/>
      <c r="AB440" s="151"/>
      <c r="AC440" s="151"/>
      <c r="AD440" s="151"/>
      <c r="AE440" s="151"/>
      <c r="AF440" s="151"/>
      <c r="AG440" s="151" t="s">
        <v>127</v>
      </c>
      <c r="AH440" s="151"/>
      <c r="AI440" s="151"/>
      <c r="AJ440" s="151"/>
      <c r="AK440" s="151"/>
      <c r="AL440" s="151"/>
      <c r="AM440" s="151"/>
      <c r="AN440" s="151"/>
      <c r="AO440" s="151"/>
      <c r="AP440" s="151"/>
      <c r="AQ440" s="151"/>
      <c r="AR440" s="151"/>
      <c r="AS440" s="151"/>
      <c r="AT440" s="151"/>
      <c r="AU440" s="151"/>
      <c r="AV440" s="151"/>
      <c r="AW440" s="151"/>
      <c r="AX440" s="151"/>
      <c r="AY440" s="151"/>
      <c r="AZ440" s="151"/>
      <c r="BA440" s="151"/>
      <c r="BB440" s="151"/>
      <c r="BC440" s="151"/>
      <c r="BD440" s="151"/>
      <c r="BE440" s="151"/>
      <c r="BF440" s="151"/>
      <c r="BG440" s="151"/>
      <c r="BH440" s="151"/>
    </row>
    <row r="441" spans="1:33" ht="12.75">
      <c r="A441" s="170" t="s">
        <v>117</v>
      </c>
      <c r="B441" s="171" t="s">
        <v>80</v>
      </c>
      <c r="C441" s="186" t="s">
        <v>81</v>
      </c>
      <c r="D441" s="172"/>
      <c r="E441" s="173"/>
      <c r="F441" s="174"/>
      <c r="G441" s="174">
        <f>SUMIF(AG442:AG448,"&lt;&gt;NOR",G442:G448)</f>
        <v>0</v>
      </c>
      <c r="H441" s="174"/>
      <c r="I441" s="174">
        <f>SUM(I442:I448)</f>
        <v>0</v>
      </c>
      <c r="J441" s="174"/>
      <c r="K441" s="174">
        <f>SUM(K442:K448)</f>
        <v>0</v>
      </c>
      <c r="L441" s="174"/>
      <c r="M441" s="174">
        <f>SUM(M442:M448)</f>
        <v>0</v>
      </c>
      <c r="N441" s="174"/>
      <c r="O441" s="174">
        <f>SUM(O442:O448)</f>
        <v>0</v>
      </c>
      <c r="P441" s="174"/>
      <c r="Q441" s="174">
        <f>SUM(Q442:Q448)</f>
        <v>0</v>
      </c>
      <c r="R441" s="174"/>
      <c r="S441" s="174"/>
      <c r="T441" s="175"/>
      <c r="U441" s="169"/>
      <c r="V441" s="169">
        <f>SUM(V442:V448)</f>
        <v>45.63</v>
      </c>
      <c r="W441" s="169"/>
      <c r="AG441" t="s">
        <v>118</v>
      </c>
    </row>
    <row r="442" spans="1:60" ht="12.75" outlineLevel="1">
      <c r="A442" s="176">
        <v>63</v>
      </c>
      <c r="B442" s="177" t="s">
        <v>413</v>
      </c>
      <c r="C442" s="187" t="s">
        <v>414</v>
      </c>
      <c r="D442" s="178" t="s">
        <v>415</v>
      </c>
      <c r="E442" s="179">
        <v>417.05330000000004</v>
      </c>
      <c r="F442" s="180"/>
      <c r="G442" s="181">
        <f>ROUND(E442*F442,2)</f>
        <v>0</v>
      </c>
      <c r="H442" s="180"/>
      <c r="I442" s="181">
        <f>ROUND(E442*H442,2)</f>
        <v>0</v>
      </c>
      <c r="J442" s="180"/>
      <c r="K442" s="181">
        <f>ROUND(E442*J442,2)</f>
        <v>0</v>
      </c>
      <c r="L442" s="181">
        <v>21</v>
      </c>
      <c r="M442" s="181">
        <f>G442*(1+L442/100)</f>
        <v>0</v>
      </c>
      <c r="N442" s="181">
        <v>0</v>
      </c>
      <c r="O442" s="181">
        <f>ROUND(E442*N442,2)</f>
        <v>0</v>
      </c>
      <c r="P442" s="181">
        <v>0</v>
      </c>
      <c r="Q442" s="181">
        <f>ROUND(E442*P442,2)</f>
        <v>0</v>
      </c>
      <c r="R442" s="181" t="s">
        <v>243</v>
      </c>
      <c r="S442" s="181" t="s">
        <v>123</v>
      </c>
      <c r="T442" s="182" t="s">
        <v>123</v>
      </c>
      <c r="U442" s="161">
        <v>0.07500000000000001</v>
      </c>
      <c r="V442" s="161">
        <f>ROUND(E442*U442,2)</f>
        <v>31.28</v>
      </c>
      <c r="W442" s="161"/>
      <c r="X442" s="151"/>
      <c r="Y442" s="151"/>
      <c r="Z442" s="151"/>
      <c r="AA442" s="151"/>
      <c r="AB442" s="151"/>
      <c r="AC442" s="151"/>
      <c r="AD442" s="151"/>
      <c r="AE442" s="151"/>
      <c r="AF442" s="151"/>
      <c r="AG442" s="151" t="s">
        <v>416</v>
      </c>
      <c r="AH442" s="151"/>
      <c r="AI442" s="151"/>
      <c r="AJ442" s="151"/>
      <c r="AK442" s="151"/>
      <c r="AL442" s="151"/>
      <c r="AM442" s="151"/>
      <c r="AN442" s="151"/>
      <c r="AO442" s="151"/>
      <c r="AP442" s="151"/>
      <c r="AQ442" s="151"/>
      <c r="AR442" s="151"/>
      <c r="AS442" s="151"/>
      <c r="AT442" s="151"/>
      <c r="AU442" s="151"/>
      <c r="AV442" s="151"/>
      <c r="AW442" s="151"/>
      <c r="AX442" s="151"/>
      <c r="AY442" s="151"/>
      <c r="AZ442" s="151"/>
      <c r="BA442" s="151"/>
      <c r="BB442" s="151"/>
      <c r="BC442" s="151"/>
      <c r="BD442" s="151"/>
      <c r="BE442" s="151"/>
      <c r="BF442" s="151"/>
      <c r="BG442" s="151"/>
      <c r="BH442" s="151"/>
    </row>
    <row r="443" spans="1:60" ht="12.75" outlineLevel="1">
      <c r="A443" s="158"/>
      <c r="B443" s="159"/>
      <c r="C443" s="253"/>
      <c r="D443" s="254"/>
      <c r="E443" s="254"/>
      <c r="F443" s="254"/>
      <c r="G443" s="254"/>
      <c r="H443" s="161"/>
      <c r="I443" s="161"/>
      <c r="J443" s="161"/>
      <c r="K443" s="161"/>
      <c r="L443" s="161"/>
      <c r="M443" s="161"/>
      <c r="N443" s="161"/>
      <c r="O443" s="161"/>
      <c r="P443" s="161"/>
      <c r="Q443" s="161"/>
      <c r="R443" s="161"/>
      <c r="S443" s="161"/>
      <c r="T443" s="161"/>
      <c r="U443" s="161"/>
      <c r="V443" s="161"/>
      <c r="W443" s="161"/>
      <c r="X443" s="151"/>
      <c r="Y443" s="151"/>
      <c r="Z443" s="151"/>
      <c r="AA443" s="151"/>
      <c r="AB443" s="151"/>
      <c r="AC443" s="151"/>
      <c r="AD443" s="151"/>
      <c r="AE443" s="151"/>
      <c r="AF443" s="151"/>
      <c r="AG443" s="151" t="s">
        <v>127</v>
      </c>
      <c r="AH443" s="151"/>
      <c r="AI443" s="151"/>
      <c r="AJ443" s="151"/>
      <c r="AK443" s="151"/>
      <c r="AL443" s="151"/>
      <c r="AM443" s="151"/>
      <c r="AN443" s="151"/>
      <c r="AO443" s="151"/>
      <c r="AP443" s="151"/>
      <c r="AQ443" s="151"/>
      <c r="AR443" s="151"/>
      <c r="AS443" s="151"/>
      <c r="AT443" s="151"/>
      <c r="AU443" s="151"/>
      <c r="AV443" s="151"/>
      <c r="AW443" s="151"/>
      <c r="AX443" s="151"/>
      <c r="AY443" s="151"/>
      <c r="AZ443" s="151"/>
      <c r="BA443" s="151"/>
      <c r="BB443" s="151"/>
      <c r="BC443" s="151"/>
      <c r="BD443" s="151"/>
      <c r="BE443" s="151"/>
      <c r="BF443" s="151"/>
      <c r="BG443" s="151"/>
      <c r="BH443" s="151"/>
    </row>
    <row r="444" spans="1:60" ht="12.75" outlineLevel="1">
      <c r="A444" s="176">
        <v>64</v>
      </c>
      <c r="B444" s="177" t="s">
        <v>417</v>
      </c>
      <c r="C444" s="187" t="s">
        <v>418</v>
      </c>
      <c r="D444" s="178" t="s">
        <v>415</v>
      </c>
      <c r="E444" s="179">
        <v>16.309350000000002</v>
      </c>
      <c r="F444" s="180"/>
      <c r="G444" s="181">
        <f>ROUND(E444*F444,2)</f>
        <v>0</v>
      </c>
      <c r="H444" s="180"/>
      <c r="I444" s="181">
        <f>ROUND(E444*H444,2)</f>
        <v>0</v>
      </c>
      <c r="J444" s="180"/>
      <c r="K444" s="181">
        <f>ROUND(E444*J444,2)</f>
        <v>0</v>
      </c>
      <c r="L444" s="181">
        <v>21</v>
      </c>
      <c r="M444" s="181">
        <f>G444*(1+L444/100)</f>
        <v>0</v>
      </c>
      <c r="N444" s="181">
        <v>0</v>
      </c>
      <c r="O444" s="181">
        <f>ROUND(E444*N444,2)</f>
        <v>0</v>
      </c>
      <c r="P444" s="181">
        <v>0</v>
      </c>
      <c r="Q444" s="181">
        <f>ROUND(E444*P444,2)</f>
        <v>0</v>
      </c>
      <c r="R444" s="181" t="s">
        <v>243</v>
      </c>
      <c r="S444" s="181" t="s">
        <v>123</v>
      </c>
      <c r="T444" s="182" t="s">
        <v>123</v>
      </c>
      <c r="U444" s="161">
        <v>0.1</v>
      </c>
      <c r="V444" s="161">
        <f>ROUND(E444*U444,2)</f>
        <v>1.63</v>
      </c>
      <c r="W444" s="161"/>
      <c r="X444" s="151"/>
      <c r="Y444" s="151"/>
      <c r="Z444" s="151"/>
      <c r="AA444" s="151"/>
      <c r="AB444" s="151"/>
      <c r="AC444" s="151"/>
      <c r="AD444" s="151"/>
      <c r="AE444" s="151"/>
      <c r="AF444" s="151"/>
      <c r="AG444" s="151" t="s">
        <v>416</v>
      </c>
      <c r="AH444" s="151"/>
      <c r="AI444" s="151"/>
      <c r="AJ444" s="151"/>
      <c r="AK444" s="151"/>
      <c r="AL444" s="151"/>
      <c r="AM444" s="151"/>
      <c r="AN444" s="151"/>
      <c r="AO444" s="151"/>
      <c r="AP444" s="151"/>
      <c r="AQ444" s="151"/>
      <c r="AR444" s="151"/>
      <c r="AS444" s="151"/>
      <c r="AT444" s="151"/>
      <c r="AU444" s="151"/>
      <c r="AV444" s="151"/>
      <c r="AW444" s="151"/>
      <c r="AX444" s="151"/>
      <c r="AY444" s="151"/>
      <c r="AZ444" s="151"/>
      <c r="BA444" s="151"/>
      <c r="BB444" s="151"/>
      <c r="BC444" s="151"/>
      <c r="BD444" s="151"/>
      <c r="BE444" s="151"/>
      <c r="BF444" s="151"/>
      <c r="BG444" s="151"/>
      <c r="BH444" s="151"/>
    </row>
    <row r="445" spans="1:60" ht="12.75" outlineLevel="1">
      <c r="A445" s="158"/>
      <c r="B445" s="159"/>
      <c r="C445" s="253"/>
      <c r="D445" s="254"/>
      <c r="E445" s="254"/>
      <c r="F445" s="254"/>
      <c r="G445" s="254"/>
      <c r="H445" s="161"/>
      <c r="I445" s="161"/>
      <c r="J445" s="161"/>
      <c r="K445" s="161"/>
      <c r="L445" s="161"/>
      <c r="M445" s="161"/>
      <c r="N445" s="161"/>
      <c r="O445" s="161"/>
      <c r="P445" s="161"/>
      <c r="Q445" s="161"/>
      <c r="R445" s="161"/>
      <c r="S445" s="161"/>
      <c r="T445" s="161"/>
      <c r="U445" s="161"/>
      <c r="V445" s="161"/>
      <c r="W445" s="161"/>
      <c r="X445" s="151"/>
      <c r="Y445" s="151"/>
      <c r="Z445" s="151"/>
      <c r="AA445" s="151"/>
      <c r="AB445" s="151"/>
      <c r="AC445" s="151"/>
      <c r="AD445" s="151"/>
      <c r="AE445" s="151"/>
      <c r="AF445" s="151"/>
      <c r="AG445" s="151" t="s">
        <v>127</v>
      </c>
      <c r="AH445" s="151"/>
      <c r="AI445" s="151"/>
      <c r="AJ445" s="151"/>
      <c r="AK445" s="151"/>
      <c r="AL445" s="151"/>
      <c r="AM445" s="151"/>
      <c r="AN445" s="151"/>
      <c r="AO445" s="151"/>
      <c r="AP445" s="151"/>
      <c r="AQ445" s="151"/>
      <c r="AR445" s="151"/>
      <c r="AS445" s="151"/>
      <c r="AT445" s="151"/>
      <c r="AU445" s="151"/>
      <c r="AV445" s="151"/>
      <c r="AW445" s="151"/>
      <c r="AX445" s="151"/>
      <c r="AY445" s="151"/>
      <c r="AZ445" s="151"/>
      <c r="BA445" s="151"/>
      <c r="BB445" s="151"/>
      <c r="BC445" s="151"/>
      <c r="BD445" s="151"/>
      <c r="BE445" s="151"/>
      <c r="BF445" s="151"/>
      <c r="BG445" s="151"/>
      <c r="BH445" s="151"/>
    </row>
    <row r="446" spans="1:60" ht="12.75" outlineLevel="1">
      <c r="A446" s="176">
        <v>65</v>
      </c>
      <c r="B446" s="177" t="s">
        <v>419</v>
      </c>
      <c r="C446" s="187" t="s">
        <v>420</v>
      </c>
      <c r="D446" s="178" t="s">
        <v>415</v>
      </c>
      <c r="E446" s="179">
        <v>32.61869</v>
      </c>
      <c r="F446" s="180"/>
      <c r="G446" s="181">
        <f>ROUND(E446*F446,2)</f>
        <v>0</v>
      </c>
      <c r="H446" s="180"/>
      <c r="I446" s="181">
        <f>ROUND(E446*H446,2)</f>
        <v>0</v>
      </c>
      <c r="J446" s="180"/>
      <c r="K446" s="181">
        <f>ROUND(E446*J446,2)</f>
        <v>0</v>
      </c>
      <c r="L446" s="181">
        <v>21</v>
      </c>
      <c r="M446" s="181">
        <f>G446*(1+L446/100)</f>
        <v>0</v>
      </c>
      <c r="N446" s="181">
        <v>0</v>
      </c>
      <c r="O446" s="181">
        <f>ROUND(E446*N446,2)</f>
        <v>0</v>
      </c>
      <c r="P446" s="181">
        <v>0</v>
      </c>
      <c r="Q446" s="181">
        <f>ROUND(E446*P446,2)</f>
        <v>0</v>
      </c>
      <c r="R446" s="181" t="s">
        <v>313</v>
      </c>
      <c r="S446" s="181" t="s">
        <v>123</v>
      </c>
      <c r="T446" s="182" t="s">
        <v>123</v>
      </c>
      <c r="U446" s="161">
        <v>0.39</v>
      </c>
      <c r="V446" s="161">
        <f>ROUND(E446*U446,2)</f>
        <v>12.72</v>
      </c>
      <c r="W446" s="161"/>
      <c r="X446" s="151"/>
      <c r="Y446" s="151"/>
      <c r="Z446" s="151"/>
      <c r="AA446" s="151"/>
      <c r="AB446" s="151"/>
      <c r="AC446" s="151"/>
      <c r="AD446" s="151"/>
      <c r="AE446" s="151"/>
      <c r="AF446" s="151"/>
      <c r="AG446" s="151" t="s">
        <v>416</v>
      </c>
      <c r="AH446" s="151"/>
      <c r="AI446" s="151"/>
      <c r="AJ446" s="151"/>
      <c r="AK446" s="151"/>
      <c r="AL446" s="151"/>
      <c r="AM446" s="151"/>
      <c r="AN446" s="151"/>
      <c r="AO446" s="151"/>
      <c r="AP446" s="151"/>
      <c r="AQ446" s="151"/>
      <c r="AR446" s="151"/>
      <c r="AS446" s="151"/>
      <c r="AT446" s="151"/>
      <c r="AU446" s="151"/>
      <c r="AV446" s="151"/>
      <c r="AW446" s="151"/>
      <c r="AX446" s="151"/>
      <c r="AY446" s="151"/>
      <c r="AZ446" s="151"/>
      <c r="BA446" s="151"/>
      <c r="BB446" s="151"/>
      <c r="BC446" s="151"/>
      <c r="BD446" s="151"/>
      <c r="BE446" s="151"/>
      <c r="BF446" s="151"/>
      <c r="BG446" s="151"/>
      <c r="BH446" s="151"/>
    </row>
    <row r="447" spans="1:60" ht="12.75" outlineLevel="1">
      <c r="A447" s="158"/>
      <c r="B447" s="159"/>
      <c r="C447" s="255" t="s">
        <v>421</v>
      </c>
      <c r="D447" s="256"/>
      <c r="E447" s="256"/>
      <c r="F447" s="256"/>
      <c r="G447" s="256"/>
      <c r="H447" s="161"/>
      <c r="I447" s="161"/>
      <c r="J447" s="161"/>
      <c r="K447" s="161"/>
      <c r="L447" s="161"/>
      <c r="M447" s="161"/>
      <c r="N447" s="161"/>
      <c r="O447" s="161"/>
      <c r="P447" s="161"/>
      <c r="Q447" s="161"/>
      <c r="R447" s="161"/>
      <c r="S447" s="161"/>
      <c r="T447" s="161"/>
      <c r="U447" s="161"/>
      <c r="V447" s="161"/>
      <c r="W447" s="161"/>
      <c r="X447" s="151"/>
      <c r="Y447" s="151"/>
      <c r="Z447" s="151"/>
      <c r="AA447" s="151"/>
      <c r="AB447" s="151"/>
      <c r="AC447" s="151"/>
      <c r="AD447" s="151"/>
      <c r="AE447" s="151"/>
      <c r="AF447" s="151"/>
      <c r="AG447" s="151" t="s">
        <v>126</v>
      </c>
      <c r="AH447" s="151"/>
      <c r="AI447" s="151"/>
      <c r="AJ447" s="151"/>
      <c r="AK447" s="151"/>
      <c r="AL447" s="151"/>
      <c r="AM447" s="151"/>
      <c r="AN447" s="151"/>
      <c r="AO447" s="151"/>
      <c r="AP447" s="151"/>
      <c r="AQ447" s="151"/>
      <c r="AR447" s="151"/>
      <c r="AS447" s="151"/>
      <c r="AT447" s="151"/>
      <c r="AU447" s="151"/>
      <c r="AV447" s="151"/>
      <c r="AW447" s="151"/>
      <c r="AX447" s="151"/>
      <c r="AY447" s="151"/>
      <c r="AZ447" s="151"/>
      <c r="BA447" s="151"/>
      <c r="BB447" s="151"/>
      <c r="BC447" s="151"/>
      <c r="BD447" s="151"/>
      <c r="BE447" s="151"/>
      <c r="BF447" s="151"/>
      <c r="BG447" s="151"/>
      <c r="BH447" s="151"/>
    </row>
    <row r="448" spans="1:60" ht="12.75" outlineLevel="1">
      <c r="A448" s="158"/>
      <c r="B448" s="159"/>
      <c r="C448" s="247"/>
      <c r="D448" s="248"/>
      <c r="E448" s="248"/>
      <c r="F448" s="248"/>
      <c r="G448" s="248"/>
      <c r="H448" s="161"/>
      <c r="I448" s="161"/>
      <c r="J448" s="161"/>
      <c r="K448" s="161"/>
      <c r="L448" s="161"/>
      <c r="M448" s="161"/>
      <c r="N448" s="161"/>
      <c r="O448" s="161"/>
      <c r="P448" s="161"/>
      <c r="Q448" s="161"/>
      <c r="R448" s="161"/>
      <c r="S448" s="161"/>
      <c r="T448" s="161"/>
      <c r="U448" s="161"/>
      <c r="V448" s="161"/>
      <c r="W448" s="161"/>
      <c r="X448" s="151"/>
      <c r="Y448" s="151"/>
      <c r="Z448" s="151"/>
      <c r="AA448" s="151"/>
      <c r="AB448" s="151"/>
      <c r="AC448" s="151"/>
      <c r="AD448" s="151"/>
      <c r="AE448" s="151"/>
      <c r="AF448" s="151"/>
      <c r="AG448" s="151" t="s">
        <v>127</v>
      </c>
      <c r="AH448" s="151"/>
      <c r="AI448" s="151"/>
      <c r="AJ448" s="151"/>
      <c r="AK448" s="151"/>
      <c r="AL448" s="151"/>
      <c r="AM448" s="151"/>
      <c r="AN448" s="151"/>
      <c r="AO448" s="151"/>
      <c r="AP448" s="151"/>
      <c r="AQ448" s="151"/>
      <c r="AR448" s="151"/>
      <c r="AS448" s="151"/>
      <c r="AT448" s="151"/>
      <c r="AU448" s="151"/>
      <c r="AV448" s="151"/>
      <c r="AW448" s="151"/>
      <c r="AX448" s="151"/>
      <c r="AY448" s="151"/>
      <c r="AZ448" s="151"/>
      <c r="BA448" s="151"/>
      <c r="BB448" s="151"/>
      <c r="BC448" s="151"/>
      <c r="BD448" s="151"/>
      <c r="BE448" s="151"/>
      <c r="BF448" s="151"/>
      <c r="BG448" s="151"/>
      <c r="BH448" s="151"/>
    </row>
    <row r="449" spans="1:33" ht="12.75">
      <c r="A449" s="170" t="s">
        <v>117</v>
      </c>
      <c r="B449" s="171" t="s">
        <v>82</v>
      </c>
      <c r="C449" s="186" t="s">
        <v>83</v>
      </c>
      <c r="D449" s="172"/>
      <c r="E449" s="173"/>
      <c r="F449" s="174"/>
      <c r="G449" s="174">
        <f>SUMIF(AG450:AG458,"&lt;&gt;NOR",G450:G458)</f>
        <v>0</v>
      </c>
      <c r="H449" s="174"/>
      <c r="I449" s="174">
        <f>SUM(I450:I458)</f>
        <v>0</v>
      </c>
      <c r="J449" s="174"/>
      <c r="K449" s="174">
        <f>SUM(K450:K458)</f>
        <v>0</v>
      </c>
      <c r="L449" s="174"/>
      <c r="M449" s="174">
        <f>SUM(M450:M458)</f>
        <v>0</v>
      </c>
      <c r="N449" s="174"/>
      <c r="O449" s="174">
        <f>SUM(O450:O458)</f>
        <v>0</v>
      </c>
      <c r="P449" s="174"/>
      <c r="Q449" s="174">
        <f>SUM(Q450:Q458)</f>
        <v>0</v>
      </c>
      <c r="R449" s="174"/>
      <c r="S449" s="174"/>
      <c r="T449" s="175"/>
      <c r="U449" s="169"/>
      <c r="V449" s="169">
        <f>SUM(V450:V458)</f>
        <v>0</v>
      </c>
      <c r="W449" s="169"/>
      <c r="AG449" t="s">
        <v>118</v>
      </c>
    </row>
    <row r="450" spans="1:60" ht="22.5" outlineLevel="1">
      <c r="A450" s="176">
        <v>66</v>
      </c>
      <c r="B450" s="177" t="s">
        <v>422</v>
      </c>
      <c r="C450" s="187" t="s">
        <v>423</v>
      </c>
      <c r="D450" s="178" t="s">
        <v>121</v>
      </c>
      <c r="E450" s="179">
        <v>60</v>
      </c>
      <c r="F450" s="180"/>
      <c r="G450" s="181">
        <f>ROUND(E450*F450,2)</f>
        <v>0</v>
      </c>
      <c r="H450" s="180"/>
      <c r="I450" s="181">
        <f>ROUND(E450*H450,2)</f>
        <v>0</v>
      </c>
      <c r="J450" s="180"/>
      <c r="K450" s="181">
        <f>ROUND(E450*J450,2)</f>
        <v>0</v>
      </c>
      <c r="L450" s="181">
        <v>21</v>
      </c>
      <c r="M450" s="181">
        <f>G450*(1+L450/100)</f>
        <v>0</v>
      </c>
      <c r="N450" s="181">
        <v>0</v>
      </c>
      <c r="O450" s="181">
        <f>ROUND(E450*N450,2)</f>
        <v>0</v>
      </c>
      <c r="P450" s="181">
        <v>0</v>
      </c>
      <c r="Q450" s="181">
        <f>ROUND(E450*P450,2)</f>
        <v>0</v>
      </c>
      <c r="R450" s="181"/>
      <c r="S450" s="181" t="s">
        <v>322</v>
      </c>
      <c r="T450" s="182" t="s">
        <v>424</v>
      </c>
      <c r="U450" s="161">
        <v>0</v>
      </c>
      <c r="V450" s="161">
        <f>ROUND(E450*U450,2)</f>
        <v>0</v>
      </c>
      <c r="W450" s="161"/>
      <c r="X450" s="151"/>
      <c r="Y450" s="151"/>
      <c r="Z450" s="151"/>
      <c r="AA450" s="151"/>
      <c r="AB450" s="151"/>
      <c r="AC450" s="151"/>
      <c r="AD450" s="151"/>
      <c r="AE450" s="151"/>
      <c r="AF450" s="151"/>
      <c r="AG450" s="151" t="s">
        <v>154</v>
      </c>
      <c r="AH450" s="151"/>
      <c r="AI450" s="151"/>
      <c r="AJ450" s="151"/>
      <c r="AK450" s="151"/>
      <c r="AL450" s="151"/>
      <c r="AM450" s="151"/>
      <c r="AN450" s="151"/>
      <c r="AO450" s="151"/>
      <c r="AP450" s="151"/>
      <c r="AQ450" s="151"/>
      <c r="AR450" s="151"/>
      <c r="AS450" s="151"/>
      <c r="AT450" s="151"/>
      <c r="AU450" s="151"/>
      <c r="AV450" s="151"/>
      <c r="AW450" s="151"/>
      <c r="AX450" s="151"/>
      <c r="AY450" s="151"/>
      <c r="AZ450" s="151"/>
      <c r="BA450" s="151"/>
      <c r="BB450" s="151"/>
      <c r="BC450" s="151"/>
      <c r="BD450" s="151"/>
      <c r="BE450" s="151"/>
      <c r="BF450" s="151"/>
      <c r="BG450" s="151"/>
      <c r="BH450" s="151"/>
    </row>
    <row r="451" spans="1:60" ht="12.75" outlineLevel="1">
      <c r="A451" s="158"/>
      <c r="B451" s="159"/>
      <c r="C451" s="188" t="s">
        <v>425</v>
      </c>
      <c r="D451" s="163"/>
      <c r="E451" s="164">
        <v>60</v>
      </c>
      <c r="F451" s="161"/>
      <c r="G451" s="161"/>
      <c r="H451" s="161"/>
      <c r="I451" s="161"/>
      <c r="J451" s="161"/>
      <c r="K451" s="161"/>
      <c r="L451" s="161"/>
      <c r="M451" s="161"/>
      <c r="N451" s="161"/>
      <c r="O451" s="161"/>
      <c r="P451" s="161"/>
      <c r="Q451" s="161"/>
      <c r="R451" s="161"/>
      <c r="S451" s="161"/>
      <c r="T451" s="161"/>
      <c r="U451" s="161"/>
      <c r="V451" s="161"/>
      <c r="W451" s="161"/>
      <c r="X451" s="151"/>
      <c r="Y451" s="151"/>
      <c r="Z451" s="151"/>
      <c r="AA451" s="151"/>
      <c r="AB451" s="151"/>
      <c r="AC451" s="151"/>
      <c r="AD451" s="151"/>
      <c r="AE451" s="151"/>
      <c r="AF451" s="151"/>
      <c r="AG451" s="151" t="s">
        <v>138</v>
      </c>
      <c r="AH451" s="151">
        <v>0</v>
      </c>
      <c r="AI451" s="151"/>
      <c r="AJ451" s="151"/>
      <c r="AK451" s="151"/>
      <c r="AL451" s="151"/>
      <c r="AM451" s="151"/>
      <c r="AN451" s="151"/>
      <c r="AO451" s="151"/>
      <c r="AP451" s="151"/>
      <c r="AQ451" s="151"/>
      <c r="AR451" s="151"/>
      <c r="AS451" s="151"/>
      <c r="AT451" s="151"/>
      <c r="AU451" s="151"/>
      <c r="AV451" s="151"/>
      <c r="AW451" s="151"/>
      <c r="AX451" s="151"/>
      <c r="AY451" s="151"/>
      <c r="AZ451" s="151"/>
      <c r="BA451" s="151"/>
      <c r="BB451" s="151"/>
      <c r="BC451" s="151"/>
      <c r="BD451" s="151"/>
      <c r="BE451" s="151"/>
      <c r="BF451" s="151"/>
      <c r="BG451" s="151"/>
      <c r="BH451" s="151"/>
    </row>
    <row r="452" spans="1:60" ht="12.75" outlineLevel="1">
      <c r="A452" s="158"/>
      <c r="B452" s="159"/>
      <c r="C452" s="247"/>
      <c r="D452" s="248"/>
      <c r="E452" s="248"/>
      <c r="F452" s="248"/>
      <c r="G452" s="248"/>
      <c r="H452" s="161"/>
      <c r="I452" s="161"/>
      <c r="J452" s="161"/>
      <c r="K452" s="161"/>
      <c r="L452" s="161"/>
      <c r="M452" s="161"/>
      <c r="N452" s="161"/>
      <c r="O452" s="161"/>
      <c r="P452" s="161"/>
      <c r="Q452" s="161"/>
      <c r="R452" s="161"/>
      <c r="S452" s="161"/>
      <c r="T452" s="161"/>
      <c r="U452" s="161"/>
      <c r="V452" s="161"/>
      <c r="W452" s="161"/>
      <c r="X452" s="151"/>
      <c r="Y452" s="151"/>
      <c r="Z452" s="151"/>
      <c r="AA452" s="151"/>
      <c r="AB452" s="151"/>
      <c r="AC452" s="151"/>
      <c r="AD452" s="151"/>
      <c r="AE452" s="151"/>
      <c r="AF452" s="151"/>
      <c r="AG452" s="151" t="s">
        <v>127</v>
      </c>
      <c r="AH452" s="151"/>
      <c r="AI452" s="151"/>
      <c r="AJ452" s="151"/>
      <c r="AK452" s="151"/>
      <c r="AL452" s="151"/>
      <c r="AM452" s="151"/>
      <c r="AN452" s="151"/>
      <c r="AO452" s="151"/>
      <c r="AP452" s="151"/>
      <c r="AQ452" s="151"/>
      <c r="AR452" s="151"/>
      <c r="AS452" s="151"/>
      <c r="AT452" s="151"/>
      <c r="AU452" s="151"/>
      <c r="AV452" s="151"/>
      <c r="AW452" s="151"/>
      <c r="AX452" s="151"/>
      <c r="AY452" s="151"/>
      <c r="AZ452" s="151"/>
      <c r="BA452" s="151"/>
      <c r="BB452" s="151"/>
      <c r="BC452" s="151"/>
      <c r="BD452" s="151"/>
      <c r="BE452" s="151"/>
      <c r="BF452" s="151"/>
      <c r="BG452" s="151"/>
      <c r="BH452" s="151"/>
    </row>
    <row r="453" spans="1:60" ht="22.5" outlineLevel="1">
      <c r="A453" s="176">
        <v>67</v>
      </c>
      <c r="B453" s="177" t="s">
        <v>426</v>
      </c>
      <c r="C453" s="187" t="s">
        <v>427</v>
      </c>
      <c r="D453" s="178" t="s">
        <v>121</v>
      </c>
      <c r="E453" s="179">
        <v>68</v>
      </c>
      <c r="F453" s="180"/>
      <c r="G453" s="181">
        <f>ROUND(E453*F453,2)</f>
        <v>0</v>
      </c>
      <c r="H453" s="180"/>
      <c r="I453" s="181">
        <f>ROUND(E453*H453,2)</f>
        <v>0</v>
      </c>
      <c r="J453" s="180"/>
      <c r="K453" s="181">
        <f>ROUND(E453*J453,2)</f>
        <v>0</v>
      </c>
      <c r="L453" s="181">
        <v>21</v>
      </c>
      <c r="M453" s="181">
        <f>G453*(1+L453/100)</f>
        <v>0</v>
      </c>
      <c r="N453" s="181">
        <v>0</v>
      </c>
      <c r="O453" s="181">
        <f>ROUND(E453*N453,2)</f>
        <v>0</v>
      </c>
      <c r="P453" s="181">
        <v>0</v>
      </c>
      <c r="Q453" s="181">
        <f>ROUND(E453*P453,2)</f>
        <v>0</v>
      </c>
      <c r="R453" s="181"/>
      <c r="S453" s="181" t="s">
        <v>322</v>
      </c>
      <c r="T453" s="182" t="s">
        <v>389</v>
      </c>
      <c r="U453" s="161">
        <v>0</v>
      </c>
      <c r="V453" s="161">
        <f>ROUND(E453*U453,2)</f>
        <v>0</v>
      </c>
      <c r="W453" s="161"/>
      <c r="X453" s="151"/>
      <c r="Y453" s="151"/>
      <c r="Z453" s="151"/>
      <c r="AA453" s="151"/>
      <c r="AB453" s="151"/>
      <c r="AC453" s="151"/>
      <c r="AD453" s="151"/>
      <c r="AE453" s="151"/>
      <c r="AF453" s="151"/>
      <c r="AG453" s="151" t="s">
        <v>154</v>
      </c>
      <c r="AH453" s="151"/>
      <c r="AI453" s="151"/>
      <c r="AJ453" s="151"/>
      <c r="AK453" s="151"/>
      <c r="AL453" s="151"/>
      <c r="AM453" s="151"/>
      <c r="AN453" s="151"/>
      <c r="AO453" s="151"/>
      <c r="AP453" s="151"/>
      <c r="AQ453" s="151"/>
      <c r="AR453" s="151"/>
      <c r="AS453" s="151"/>
      <c r="AT453" s="151"/>
      <c r="AU453" s="151"/>
      <c r="AV453" s="151"/>
      <c r="AW453" s="151"/>
      <c r="AX453" s="151"/>
      <c r="AY453" s="151"/>
      <c r="AZ453" s="151"/>
      <c r="BA453" s="151"/>
      <c r="BB453" s="151"/>
      <c r="BC453" s="151"/>
      <c r="BD453" s="151"/>
      <c r="BE453" s="151"/>
      <c r="BF453" s="151"/>
      <c r="BG453" s="151"/>
      <c r="BH453" s="151"/>
    </row>
    <row r="454" spans="1:60" ht="12.75" outlineLevel="1">
      <c r="A454" s="158"/>
      <c r="B454" s="159"/>
      <c r="C454" s="188" t="s">
        <v>428</v>
      </c>
      <c r="D454" s="163"/>
      <c r="E454" s="164">
        <v>68</v>
      </c>
      <c r="F454" s="161"/>
      <c r="G454" s="161"/>
      <c r="H454" s="161"/>
      <c r="I454" s="161"/>
      <c r="J454" s="161"/>
      <c r="K454" s="161"/>
      <c r="L454" s="161"/>
      <c r="M454" s="161"/>
      <c r="N454" s="161"/>
      <c r="O454" s="161"/>
      <c r="P454" s="161"/>
      <c r="Q454" s="161"/>
      <c r="R454" s="161"/>
      <c r="S454" s="161"/>
      <c r="T454" s="161"/>
      <c r="U454" s="161"/>
      <c r="V454" s="161"/>
      <c r="W454" s="161"/>
      <c r="X454" s="151"/>
      <c r="Y454" s="151"/>
      <c r="Z454" s="151"/>
      <c r="AA454" s="151"/>
      <c r="AB454" s="151"/>
      <c r="AC454" s="151"/>
      <c r="AD454" s="151"/>
      <c r="AE454" s="151"/>
      <c r="AF454" s="151"/>
      <c r="AG454" s="151" t="s">
        <v>138</v>
      </c>
      <c r="AH454" s="151">
        <v>0</v>
      </c>
      <c r="AI454" s="151"/>
      <c r="AJ454" s="151"/>
      <c r="AK454" s="151"/>
      <c r="AL454" s="151"/>
      <c r="AM454" s="151"/>
      <c r="AN454" s="151"/>
      <c r="AO454" s="151"/>
      <c r="AP454" s="151"/>
      <c r="AQ454" s="151"/>
      <c r="AR454" s="151"/>
      <c r="AS454" s="151"/>
      <c r="AT454" s="151"/>
      <c r="AU454" s="151"/>
      <c r="AV454" s="151"/>
      <c r="AW454" s="151"/>
      <c r="AX454" s="151"/>
      <c r="AY454" s="151"/>
      <c r="AZ454" s="151"/>
      <c r="BA454" s="151"/>
      <c r="BB454" s="151"/>
      <c r="BC454" s="151"/>
      <c r="BD454" s="151"/>
      <c r="BE454" s="151"/>
      <c r="BF454" s="151"/>
      <c r="BG454" s="151"/>
      <c r="BH454" s="151"/>
    </row>
    <row r="455" spans="1:60" ht="12.75" outlineLevel="1">
      <c r="A455" s="158"/>
      <c r="B455" s="159"/>
      <c r="C455" s="247"/>
      <c r="D455" s="248"/>
      <c r="E455" s="248"/>
      <c r="F455" s="248"/>
      <c r="G455" s="248"/>
      <c r="H455" s="161"/>
      <c r="I455" s="161"/>
      <c r="J455" s="161"/>
      <c r="K455" s="161"/>
      <c r="L455" s="161"/>
      <c r="M455" s="161"/>
      <c r="N455" s="161"/>
      <c r="O455" s="161"/>
      <c r="P455" s="161"/>
      <c r="Q455" s="161"/>
      <c r="R455" s="161"/>
      <c r="S455" s="161"/>
      <c r="T455" s="161"/>
      <c r="U455" s="161"/>
      <c r="V455" s="161"/>
      <c r="W455" s="161"/>
      <c r="X455" s="151"/>
      <c r="Y455" s="151"/>
      <c r="Z455" s="151"/>
      <c r="AA455" s="151"/>
      <c r="AB455" s="151"/>
      <c r="AC455" s="151"/>
      <c r="AD455" s="151"/>
      <c r="AE455" s="151"/>
      <c r="AF455" s="151"/>
      <c r="AG455" s="151" t="s">
        <v>127</v>
      </c>
      <c r="AH455" s="151"/>
      <c r="AI455" s="151"/>
      <c r="AJ455" s="151"/>
      <c r="AK455" s="151"/>
      <c r="AL455" s="151"/>
      <c r="AM455" s="151"/>
      <c r="AN455" s="151"/>
      <c r="AO455" s="151"/>
      <c r="AP455" s="151"/>
      <c r="AQ455" s="151"/>
      <c r="AR455" s="151"/>
      <c r="AS455" s="151"/>
      <c r="AT455" s="151"/>
      <c r="AU455" s="151"/>
      <c r="AV455" s="151"/>
      <c r="AW455" s="151"/>
      <c r="AX455" s="151"/>
      <c r="AY455" s="151"/>
      <c r="AZ455" s="151"/>
      <c r="BA455" s="151"/>
      <c r="BB455" s="151"/>
      <c r="BC455" s="151"/>
      <c r="BD455" s="151"/>
      <c r="BE455" s="151"/>
      <c r="BF455" s="151"/>
      <c r="BG455" s="151"/>
      <c r="BH455" s="151"/>
    </row>
    <row r="456" spans="1:60" ht="12.75" outlineLevel="1">
      <c r="A456" s="158">
        <v>68</v>
      </c>
      <c r="B456" s="159" t="s">
        <v>429</v>
      </c>
      <c r="C456" s="192" t="s">
        <v>430</v>
      </c>
      <c r="D456" s="160" t="s">
        <v>0</v>
      </c>
      <c r="E456" s="184"/>
      <c r="F456" s="162"/>
      <c r="G456" s="161">
        <f>ROUND(E456*F456,2)</f>
        <v>0</v>
      </c>
      <c r="H456" s="162"/>
      <c r="I456" s="161">
        <f>ROUND(E456*H456,2)</f>
        <v>0</v>
      </c>
      <c r="J456" s="162"/>
      <c r="K456" s="161">
        <f>ROUND(E456*J456,2)</f>
        <v>0</v>
      </c>
      <c r="L456" s="161">
        <v>21</v>
      </c>
      <c r="M456" s="161">
        <f>G456*(1+L456/100)</f>
        <v>0</v>
      </c>
      <c r="N456" s="161">
        <v>0</v>
      </c>
      <c r="O456" s="161">
        <f>ROUND(E456*N456,2)</f>
        <v>0</v>
      </c>
      <c r="P456" s="161">
        <v>0</v>
      </c>
      <c r="Q456" s="161">
        <f>ROUND(E456*P456,2)</f>
        <v>0</v>
      </c>
      <c r="R456" s="161" t="s">
        <v>431</v>
      </c>
      <c r="S456" s="161" t="s">
        <v>123</v>
      </c>
      <c r="T456" s="161" t="s">
        <v>123</v>
      </c>
      <c r="U456" s="161">
        <v>0</v>
      </c>
      <c r="V456" s="161">
        <f>ROUND(E456*U456,2)</f>
        <v>0</v>
      </c>
      <c r="W456" s="161"/>
      <c r="X456" s="151"/>
      <c r="Y456" s="151"/>
      <c r="Z456" s="151"/>
      <c r="AA456" s="151"/>
      <c r="AB456" s="151"/>
      <c r="AC456" s="151"/>
      <c r="AD456" s="151"/>
      <c r="AE456" s="151"/>
      <c r="AF456" s="151"/>
      <c r="AG456" s="151" t="s">
        <v>416</v>
      </c>
      <c r="AH456" s="151"/>
      <c r="AI456" s="151"/>
      <c r="AJ456" s="151"/>
      <c r="AK456" s="151"/>
      <c r="AL456" s="151"/>
      <c r="AM456" s="151"/>
      <c r="AN456" s="151"/>
      <c r="AO456" s="151"/>
      <c r="AP456" s="151"/>
      <c r="AQ456" s="151"/>
      <c r="AR456" s="151"/>
      <c r="AS456" s="151"/>
      <c r="AT456" s="151"/>
      <c r="AU456" s="151"/>
      <c r="AV456" s="151"/>
      <c r="AW456" s="151"/>
      <c r="AX456" s="151"/>
      <c r="AY456" s="151"/>
      <c r="AZ456" s="151"/>
      <c r="BA456" s="151"/>
      <c r="BB456" s="151"/>
      <c r="BC456" s="151"/>
      <c r="BD456" s="151"/>
      <c r="BE456" s="151"/>
      <c r="BF456" s="151"/>
      <c r="BG456" s="151"/>
      <c r="BH456" s="151"/>
    </row>
    <row r="457" spans="1:60" ht="12.75" outlineLevel="1">
      <c r="A457" s="158"/>
      <c r="B457" s="159"/>
      <c r="C457" s="257" t="s">
        <v>432</v>
      </c>
      <c r="D457" s="258"/>
      <c r="E457" s="258"/>
      <c r="F457" s="258"/>
      <c r="G457" s="258"/>
      <c r="H457" s="161"/>
      <c r="I457" s="161"/>
      <c r="J457" s="161"/>
      <c r="K457" s="161"/>
      <c r="L457" s="161"/>
      <c r="M457" s="161"/>
      <c r="N457" s="161"/>
      <c r="O457" s="161"/>
      <c r="P457" s="161"/>
      <c r="Q457" s="161"/>
      <c r="R457" s="161"/>
      <c r="S457" s="161"/>
      <c r="T457" s="161"/>
      <c r="U457" s="161"/>
      <c r="V457" s="161"/>
      <c r="W457" s="161"/>
      <c r="X457" s="151"/>
      <c r="Y457" s="151"/>
      <c r="Z457" s="151"/>
      <c r="AA457" s="151"/>
      <c r="AB457" s="151"/>
      <c r="AC457" s="151"/>
      <c r="AD457" s="151"/>
      <c r="AE457" s="151"/>
      <c r="AF457" s="151"/>
      <c r="AG457" s="151" t="s">
        <v>126</v>
      </c>
      <c r="AH457" s="151"/>
      <c r="AI457" s="151"/>
      <c r="AJ457" s="151"/>
      <c r="AK457" s="151"/>
      <c r="AL457" s="151"/>
      <c r="AM457" s="151"/>
      <c r="AN457" s="151"/>
      <c r="AO457" s="151"/>
      <c r="AP457" s="151"/>
      <c r="AQ457" s="151"/>
      <c r="AR457" s="151"/>
      <c r="AS457" s="151"/>
      <c r="AT457" s="151"/>
      <c r="AU457" s="151"/>
      <c r="AV457" s="151"/>
      <c r="AW457" s="151"/>
      <c r="AX457" s="151"/>
      <c r="AY457" s="151"/>
      <c r="AZ457" s="151"/>
      <c r="BA457" s="151"/>
      <c r="BB457" s="151"/>
      <c r="BC457" s="151"/>
      <c r="BD457" s="151"/>
      <c r="BE457" s="151"/>
      <c r="BF457" s="151"/>
      <c r="BG457" s="151"/>
      <c r="BH457" s="151"/>
    </row>
    <row r="458" spans="1:60" ht="12.75" outlineLevel="1">
      <c r="A458" s="158"/>
      <c r="B458" s="159"/>
      <c r="C458" s="247"/>
      <c r="D458" s="248"/>
      <c r="E458" s="248"/>
      <c r="F458" s="248"/>
      <c r="G458" s="248"/>
      <c r="H458" s="161"/>
      <c r="I458" s="161"/>
      <c r="J458" s="161"/>
      <c r="K458" s="161"/>
      <c r="L458" s="161"/>
      <c r="M458" s="161"/>
      <c r="N458" s="161"/>
      <c r="O458" s="161"/>
      <c r="P458" s="161"/>
      <c r="Q458" s="161"/>
      <c r="R458" s="161"/>
      <c r="S458" s="161"/>
      <c r="T458" s="161"/>
      <c r="U458" s="161"/>
      <c r="V458" s="161"/>
      <c r="W458" s="161"/>
      <c r="X458" s="151"/>
      <c r="Y458" s="151"/>
      <c r="Z458" s="151"/>
      <c r="AA458" s="151"/>
      <c r="AB458" s="151"/>
      <c r="AC458" s="151"/>
      <c r="AD458" s="151"/>
      <c r="AE458" s="151"/>
      <c r="AF458" s="151"/>
      <c r="AG458" s="151" t="s">
        <v>127</v>
      </c>
      <c r="AH458" s="151"/>
      <c r="AI458" s="151"/>
      <c r="AJ458" s="151"/>
      <c r="AK458" s="151"/>
      <c r="AL458" s="151"/>
      <c r="AM458" s="151"/>
      <c r="AN458" s="151"/>
      <c r="AO458" s="151"/>
      <c r="AP458" s="151"/>
      <c r="AQ458" s="151"/>
      <c r="AR458" s="151"/>
      <c r="AS458" s="151"/>
      <c r="AT458" s="151"/>
      <c r="AU458" s="151"/>
      <c r="AV458" s="151"/>
      <c r="AW458" s="151"/>
      <c r="AX458" s="151"/>
      <c r="AY458" s="151"/>
      <c r="AZ458" s="151"/>
      <c r="BA458" s="151"/>
      <c r="BB458" s="151"/>
      <c r="BC458" s="151"/>
      <c r="BD458" s="151"/>
      <c r="BE458" s="151"/>
      <c r="BF458" s="151"/>
      <c r="BG458" s="151"/>
      <c r="BH458" s="151"/>
    </row>
    <row r="459" spans="1:33" ht="12.75">
      <c r="A459" s="170" t="s">
        <v>117</v>
      </c>
      <c r="B459" s="171" t="s">
        <v>84</v>
      </c>
      <c r="C459" s="186" t="s">
        <v>85</v>
      </c>
      <c r="D459" s="172"/>
      <c r="E459" s="173"/>
      <c r="F459" s="174"/>
      <c r="G459" s="174">
        <f>SUMIF(AG460:AG538,"&lt;&gt;NOR",G460:G538)</f>
        <v>0</v>
      </c>
      <c r="H459" s="174"/>
      <c r="I459" s="174">
        <f>SUM(I460:I538)</f>
        <v>0</v>
      </c>
      <c r="J459" s="174"/>
      <c r="K459" s="174">
        <f>SUM(K460:K538)</f>
        <v>0</v>
      </c>
      <c r="L459" s="174"/>
      <c r="M459" s="174">
        <f>SUM(M460:M538)</f>
        <v>0</v>
      </c>
      <c r="N459" s="174"/>
      <c r="O459" s="174">
        <f>SUM(O460:O538)</f>
        <v>0.12</v>
      </c>
      <c r="P459" s="174"/>
      <c r="Q459" s="174">
        <f>SUM(Q460:Q538)</f>
        <v>0</v>
      </c>
      <c r="R459" s="174"/>
      <c r="S459" s="174"/>
      <c r="T459" s="175"/>
      <c r="U459" s="169"/>
      <c r="V459" s="169">
        <f>SUM(V460:V538)</f>
        <v>47.32</v>
      </c>
      <c r="W459" s="169"/>
      <c r="AG459" t="s">
        <v>118</v>
      </c>
    </row>
    <row r="460" spans="1:60" ht="12.75" outlineLevel="1">
      <c r="A460" s="176">
        <v>69</v>
      </c>
      <c r="B460" s="177" t="s">
        <v>433</v>
      </c>
      <c r="C460" s="187" t="s">
        <v>434</v>
      </c>
      <c r="D460" s="178" t="s">
        <v>328</v>
      </c>
      <c r="E460" s="179">
        <v>49.5</v>
      </c>
      <c r="F460" s="180"/>
      <c r="G460" s="181">
        <f>ROUND(E460*F460,2)</f>
        <v>0</v>
      </c>
      <c r="H460" s="180"/>
      <c r="I460" s="181">
        <f>ROUND(E460*H460,2)</f>
        <v>0</v>
      </c>
      <c r="J460" s="180"/>
      <c r="K460" s="181">
        <f>ROUND(E460*J460,2)</f>
        <v>0</v>
      </c>
      <c r="L460" s="181">
        <v>21</v>
      </c>
      <c r="M460" s="181">
        <f>G460*(1+L460/100)</f>
        <v>0</v>
      </c>
      <c r="N460" s="181">
        <v>0</v>
      </c>
      <c r="O460" s="181">
        <f>ROUND(E460*N460,2)</f>
        <v>0</v>
      </c>
      <c r="P460" s="181">
        <v>0</v>
      </c>
      <c r="Q460" s="181">
        <f>ROUND(E460*P460,2)</f>
        <v>0</v>
      </c>
      <c r="R460" s="181"/>
      <c r="S460" s="181" t="s">
        <v>322</v>
      </c>
      <c r="T460" s="182" t="s">
        <v>435</v>
      </c>
      <c r="U460" s="161">
        <v>0.33</v>
      </c>
      <c r="V460" s="161">
        <f>ROUND(E460*U460,2)</f>
        <v>16.34</v>
      </c>
      <c r="W460" s="161"/>
      <c r="X460" s="151"/>
      <c r="Y460" s="151"/>
      <c r="Z460" s="151"/>
      <c r="AA460" s="151"/>
      <c r="AB460" s="151"/>
      <c r="AC460" s="151"/>
      <c r="AD460" s="151"/>
      <c r="AE460" s="151"/>
      <c r="AF460" s="151"/>
      <c r="AG460" s="151" t="s">
        <v>124</v>
      </c>
      <c r="AH460" s="151"/>
      <c r="AI460" s="151"/>
      <c r="AJ460" s="151"/>
      <c r="AK460" s="151"/>
      <c r="AL460" s="151"/>
      <c r="AM460" s="151"/>
      <c r="AN460" s="151"/>
      <c r="AO460" s="151"/>
      <c r="AP460" s="151"/>
      <c r="AQ460" s="151"/>
      <c r="AR460" s="151"/>
      <c r="AS460" s="151"/>
      <c r="AT460" s="151"/>
      <c r="AU460" s="151"/>
      <c r="AV460" s="151"/>
      <c r="AW460" s="151"/>
      <c r="AX460" s="151"/>
      <c r="AY460" s="151"/>
      <c r="AZ460" s="151"/>
      <c r="BA460" s="151"/>
      <c r="BB460" s="151"/>
      <c r="BC460" s="151"/>
      <c r="BD460" s="151"/>
      <c r="BE460" s="151"/>
      <c r="BF460" s="151"/>
      <c r="BG460" s="151"/>
      <c r="BH460" s="151"/>
    </row>
    <row r="461" spans="1:60" ht="12.75" outlineLevel="1">
      <c r="A461" s="158"/>
      <c r="B461" s="159"/>
      <c r="C461" s="188" t="s">
        <v>436</v>
      </c>
      <c r="D461" s="163"/>
      <c r="E461" s="164">
        <v>16.200000000000003</v>
      </c>
      <c r="F461" s="161"/>
      <c r="G461" s="161"/>
      <c r="H461" s="161"/>
      <c r="I461" s="161"/>
      <c r="J461" s="161"/>
      <c r="K461" s="161"/>
      <c r="L461" s="161"/>
      <c r="M461" s="161"/>
      <c r="N461" s="161"/>
      <c r="O461" s="161"/>
      <c r="P461" s="161"/>
      <c r="Q461" s="161"/>
      <c r="R461" s="161"/>
      <c r="S461" s="161"/>
      <c r="T461" s="161"/>
      <c r="U461" s="161"/>
      <c r="V461" s="161"/>
      <c r="W461" s="161"/>
      <c r="X461" s="151"/>
      <c r="Y461" s="151"/>
      <c r="Z461" s="151"/>
      <c r="AA461" s="151"/>
      <c r="AB461" s="151"/>
      <c r="AC461" s="151"/>
      <c r="AD461" s="151"/>
      <c r="AE461" s="151"/>
      <c r="AF461" s="151"/>
      <c r="AG461" s="151" t="s">
        <v>138</v>
      </c>
      <c r="AH461" s="151">
        <v>0</v>
      </c>
      <c r="AI461" s="151"/>
      <c r="AJ461" s="151"/>
      <c r="AK461" s="151"/>
      <c r="AL461" s="151"/>
      <c r="AM461" s="151"/>
      <c r="AN461" s="151"/>
      <c r="AO461" s="151"/>
      <c r="AP461" s="151"/>
      <c r="AQ461" s="151"/>
      <c r="AR461" s="151"/>
      <c r="AS461" s="151"/>
      <c r="AT461" s="151"/>
      <c r="AU461" s="151"/>
      <c r="AV461" s="151"/>
      <c r="AW461" s="151"/>
      <c r="AX461" s="151"/>
      <c r="AY461" s="151"/>
      <c r="AZ461" s="151"/>
      <c r="BA461" s="151"/>
      <c r="BB461" s="151"/>
      <c r="BC461" s="151"/>
      <c r="BD461" s="151"/>
      <c r="BE461" s="151"/>
      <c r="BF461" s="151"/>
      <c r="BG461" s="151"/>
      <c r="BH461" s="151"/>
    </row>
    <row r="462" spans="1:60" ht="12.75" outlineLevel="1">
      <c r="A462" s="158"/>
      <c r="B462" s="159"/>
      <c r="C462" s="188" t="s">
        <v>437</v>
      </c>
      <c r="D462" s="163"/>
      <c r="E462" s="164">
        <v>20.150000000000002</v>
      </c>
      <c r="F462" s="161"/>
      <c r="G462" s="161"/>
      <c r="H462" s="161"/>
      <c r="I462" s="161"/>
      <c r="J462" s="161"/>
      <c r="K462" s="161"/>
      <c r="L462" s="161"/>
      <c r="M462" s="161"/>
      <c r="N462" s="161"/>
      <c r="O462" s="161"/>
      <c r="P462" s="161"/>
      <c r="Q462" s="161"/>
      <c r="R462" s="161"/>
      <c r="S462" s="161"/>
      <c r="T462" s="161"/>
      <c r="U462" s="161"/>
      <c r="V462" s="161"/>
      <c r="W462" s="161"/>
      <c r="X462" s="151"/>
      <c r="Y462" s="151"/>
      <c r="Z462" s="151"/>
      <c r="AA462" s="151"/>
      <c r="AB462" s="151"/>
      <c r="AC462" s="151"/>
      <c r="AD462" s="151"/>
      <c r="AE462" s="151"/>
      <c r="AF462" s="151"/>
      <c r="AG462" s="151" t="s">
        <v>138</v>
      </c>
      <c r="AH462" s="151">
        <v>0</v>
      </c>
      <c r="AI462" s="151"/>
      <c r="AJ462" s="151"/>
      <c r="AK462" s="151"/>
      <c r="AL462" s="151"/>
      <c r="AM462" s="151"/>
      <c r="AN462" s="151"/>
      <c r="AO462" s="151"/>
      <c r="AP462" s="151"/>
      <c r="AQ462" s="151"/>
      <c r="AR462" s="151"/>
      <c r="AS462" s="151"/>
      <c r="AT462" s="151"/>
      <c r="AU462" s="151"/>
      <c r="AV462" s="151"/>
      <c r="AW462" s="151"/>
      <c r="AX462" s="151"/>
      <c r="AY462" s="151"/>
      <c r="AZ462" s="151"/>
      <c r="BA462" s="151"/>
      <c r="BB462" s="151"/>
      <c r="BC462" s="151"/>
      <c r="BD462" s="151"/>
      <c r="BE462" s="151"/>
      <c r="BF462" s="151"/>
      <c r="BG462" s="151"/>
      <c r="BH462" s="151"/>
    </row>
    <row r="463" spans="1:60" ht="12.75" outlineLevel="1">
      <c r="A463" s="158"/>
      <c r="B463" s="159"/>
      <c r="C463" s="188" t="s">
        <v>438</v>
      </c>
      <c r="D463" s="163"/>
      <c r="E463" s="164">
        <v>13.15</v>
      </c>
      <c r="F463" s="161"/>
      <c r="G463" s="161"/>
      <c r="H463" s="161"/>
      <c r="I463" s="161"/>
      <c r="J463" s="161"/>
      <c r="K463" s="161"/>
      <c r="L463" s="161"/>
      <c r="M463" s="161"/>
      <c r="N463" s="161"/>
      <c r="O463" s="161"/>
      <c r="P463" s="161"/>
      <c r="Q463" s="161"/>
      <c r="R463" s="161"/>
      <c r="S463" s="161"/>
      <c r="T463" s="161"/>
      <c r="U463" s="161"/>
      <c r="V463" s="161"/>
      <c r="W463" s="161"/>
      <c r="X463" s="151"/>
      <c r="Y463" s="151"/>
      <c r="Z463" s="151"/>
      <c r="AA463" s="151"/>
      <c r="AB463" s="151"/>
      <c r="AC463" s="151"/>
      <c r="AD463" s="151"/>
      <c r="AE463" s="151"/>
      <c r="AF463" s="151"/>
      <c r="AG463" s="151" t="s">
        <v>138</v>
      </c>
      <c r="AH463" s="151">
        <v>0</v>
      </c>
      <c r="AI463" s="151"/>
      <c r="AJ463" s="151"/>
      <c r="AK463" s="151"/>
      <c r="AL463" s="151"/>
      <c r="AM463" s="151"/>
      <c r="AN463" s="151"/>
      <c r="AO463" s="151"/>
      <c r="AP463" s="151"/>
      <c r="AQ463" s="151"/>
      <c r="AR463" s="151"/>
      <c r="AS463" s="151"/>
      <c r="AT463" s="151"/>
      <c r="AU463" s="151"/>
      <c r="AV463" s="151"/>
      <c r="AW463" s="151"/>
      <c r="AX463" s="151"/>
      <c r="AY463" s="151"/>
      <c r="AZ463" s="151"/>
      <c r="BA463" s="151"/>
      <c r="BB463" s="151"/>
      <c r="BC463" s="151"/>
      <c r="BD463" s="151"/>
      <c r="BE463" s="151"/>
      <c r="BF463" s="151"/>
      <c r="BG463" s="151"/>
      <c r="BH463" s="151"/>
    </row>
    <row r="464" spans="1:60" ht="12.75" outlineLevel="1">
      <c r="A464" s="158"/>
      <c r="B464" s="159"/>
      <c r="C464" s="247"/>
      <c r="D464" s="248"/>
      <c r="E464" s="248"/>
      <c r="F464" s="248"/>
      <c r="G464" s="248"/>
      <c r="H464" s="161"/>
      <c r="I464" s="161"/>
      <c r="J464" s="161"/>
      <c r="K464" s="161"/>
      <c r="L464" s="161"/>
      <c r="M464" s="161"/>
      <c r="N464" s="161"/>
      <c r="O464" s="161"/>
      <c r="P464" s="161"/>
      <c r="Q464" s="161"/>
      <c r="R464" s="161"/>
      <c r="S464" s="161"/>
      <c r="T464" s="161"/>
      <c r="U464" s="161"/>
      <c r="V464" s="161"/>
      <c r="W464" s="161"/>
      <c r="X464" s="151"/>
      <c r="Y464" s="151"/>
      <c r="Z464" s="151"/>
      <c r="AA464" s="151"/>
      <c r="AB464" s="151"/>
      <c r="AC464" s="151"/>
      <c r="AD464" s="151"/>
      <c r="AE464" s="151"/>
      <c r="AF464" s="151"/>
      <c r="AG464" s="151" t="s">
        <v>127</v>
      </c>
      <c r="AH464" s="151"/>
      <c r="AI464" s="151"/>
      <c r="AJ464" s="151"/>
      <c r="AK464" s="151"/>
      <c r="AL464" s="151"/>
      <c r="AM464" s="151"/>
      <c r="AN464" s="151"/>
      <c r="AO464" s="151"/>
      <c r="AP464" s="151"/>
      <c r="AQ464" s="151"/>
      <c r="AR464" s="151"/>
      <c r="AS464" s="151"/>
      <c r="AT464" s="151"/>
      <c r="AU464" s="151"/>
      <c r="AV464" s="151"/>
      <c r="AW464" s="151"/>
      <c r="AX464" s="151"/>
      <c r="AY464" s="151"/>
      <c r="AZ464" s="151"/>
      <c r="BA464" s="151"/>
      <c r="BB464" s="151"/>
      <c r="BC464" s="151"/>
      <c r="BD464" s="151"/>
      <c r="BE464" s="151"/>
      <c r="BF464" s="151"/>
      <c r="BG464" s="151"/>
      <c r="BH464" s="151"/>
    </row>
    <row r="465" spans="1:60" ht="12.75" outlineLevel="1">
      <c r="A465" s="176">
        <v>70</v>
      </c>
      <c r="B465" s="177" t="s">
        <v>439</v>
      </c>
      <c r="C465" s="187" t="s">
        <v>440</v>
      </c>
      <c r="D465" s="178" t="s">
        <v>286</v>
      </c>
      <c r="E465" s="179">
        <v>10.585600000000001</v>
      </c>
      <c r="F465" s="180"/>
      <c r="G465" s="181">
        <f>ROUND(E465*F465,2)</f>
        <v>0</v>
      </c>
      <c r="H465" s="180"/>
      <c r="I465" s="181">
        <f>ROUND(E465*H465,2)</f>
        <v>0</v>
      </c>
      <c r="J465" s="180"/>
      <c r="K465" s="181">
        <f>ROUND(E465*J465,2)</f>
        <v>0</v>
      </c>
      <c r="L465" s="181">
        <v>21</v>
      </c>
      <c r="M465" s="181">
        <f>G465*(1+L465/100)</f>
        <v>0</v>
      </c>
      <c r="N465" s="181">
        <v>6E-05</v>
      </c>
      <c r="O465" s="181">
        <f>ROUND(E465*N465,2)</f>
        <v>0</v>
      </c>
      <c r="P465" s="181">
        <v>0</v>
      </c>
      <c r="Q465" s="181">
        <f>ROUND(E465*P465,2)</f>
        <v>0</v>
      </c>
      <c r="R465" s="181" t="s">
        <v>441</v>
      </c>
      <c r="S465" s="181" t="s">
        <v>123</v>
      </c>
      <c r="T465" s="182" t="s">
        <v>123</v>
      </c>
      <c r="U465" s="161">
        <v>0.42600000000000005</v>
      </c>
      <c r="V465" s="161">
        <f>ROUND(E465*U465,2)</f>
        <v>4.51</v>
      </c>
      <c r="W465" s="161"/>
      <c r="X465" s="151"/>
      <c r="Y465" s="151"/>
      <c r="Z465" s="151"/>
      <c r="AA465" s="151"/>
      <c r="AB465" s="151"/>
      <c r="AC465" s="151"/>
      <c r="AD465" s="151"/>
      <c r="AE465" s="151"/>
      <c r="AF465" s="151"/>
      <c r="AG465" s="151" t="s">
        <v>442</v>
      </c>
      <c r="AH465" s="151"/>
      <c r="AI465" s="151"/>
      <c r="AJ465" s="151"/>
      <c r="AK465" s="151"/>
      <c r="AL465" s="151"/>
      <c r="AM465" s="151"/>
      <c r="AN465" s="151"/>
      <c r="AO465" s="151"/>
      <c r="AP465" s="151"/>
      <c r="AQ465" s="151"/>
      <c r="AR465" s="151"/>
      <c r="AS465" s="151"/>
      <c r="AT465" s="151"/>
      <c r="AU465" s="151"/>
      <c r="AV465" s="151"/>
      <c r="AW465" s="151"/>
      <c r="AX465" s="151"/>
      <c r="AY465" s="151"/>
      <c r="AZ465" s="151"/>
      <c r="BA465" s="151"/>
      <c r="BB465" s="151"/>
      <c r="BC465" s="151"/>
      <c r="BD465" s="151"/>
      <c r="BE465" s="151"/>
      <c r="BF465" s="151"/>
      <c r="BG465" s="151"/>
      <c r="BH465" s="151"/>
    </row>
    <row r="466" spans="1:60" ht="12.75" outlineLevel="1">
      <c r="A466" s="158"/>
      <c r="B466" s="159"/>
      <c r="C466" s="188" t="s">
        <v>443</v>
      </c>
      <c r="D466" s="163"/>
      <c r="E466" s="164"/>
      <c r="F466" s="161"/>
      <c r="G466" s="161"/>
      <c r="H466" s="161"/>
      <c r="I466" s="161"/>
      <c r="J466" s="161"/>
      <c r="K466" s="161"/>
      <c r="L466" s="161"/>
      <c r="M466" s="161"/>
      <c r="N466" s="161"/>
      <c r="O466" s="161"/>
      <c r="P466" s="161"/>
      <c r="Q466" s="161"/>
      <c r="R466" s="161"/>
      <c r="S466" s="161"/>
      <c r="T466" s="161"/>
      <c r="U466" s="161"/>
      <c r="V466" s="161"/>
      <c r="W466" s="161"/>
      <c r="X466" s="151"/>
      <c r="Y466" s="151"/>
      <c r="Z466" s="151"/>
      <c r="AA466" s="151"/>
      <c r="AB466" s="151"/>
      <c r="AC466" s="151"/>
      <c r="AD466" s="151"/>
      <c r="AE466" s="151"/>
      <c r="AF466" s="151"/>
      <c r="AG466" s="151" t="s">
        <v>138</v>
      </c>
      <c r="AH466" s="151">
        <v>0</v>
      </c>
      <c r="AI466" s="151"/>
      <c r="AJ466" s="151"/>
      <c r="AK466" s="151"/>
      <c r="AL466" s="151"/>
      <c r="AM466" s="151"/>
      <c r="AN466" s="151"/>
      <c r="AO466" s="151"/>
      <c r="AP466" s="151"/>
      <c r="AQ466" s="151"/>
      <c r="AR466" s="151"/>
      <c r="AS466" s="151"/>
      <c r="AT466" s="151"/>
      <c r="AU466" s="151"/>
      <c r="AV466" s="151"/>
      <c r="AW466" s="151"/>
      <c r="AX466" s="151"/>
      <c r="AY466" s="151"/>
      <c r="AZ466" s="151"/>
      <c r="BA466" s="151"/>
      <c r="BB466" s="151"/>
      <c r="BC466" s="151"/>
      <c r="BD466" s="151"/>
      <c r="BE466" s="151"/>
      <c r="BF466" s="151"/>
      <c r="BG466" s="151"/>
      <c r="BH466" s="151"/>
    </row>
    <row r="467" spans="1:60" ht="12.75" outlineLevel="1">
      <c r="A467" s="158"/>
      <c r="B467" s="159"/>
      <c r="C467" s="188" t="s">
        <v>444</v>
      </c>
      <c r="D467" s="163"/>
      <c r="E467" s="164">
        <v>9.771320000000001</v>
      </c>
      <c r="F467" s="161"/>
      <c r="G467" s="161"/>
      <c r="H467" s="161"/>
      <c r="I467" s="161"/>
      <c r="J467" s="161"/>
      <c r="K467" s="161"/>
      <c r="L467" s="161"/>
      <c r="M467" s="161"/>
      <c r="N467" s="161"/>
      <c r="O467" s="161"/>
      <c r="P467" s="161"/>
      <c r="Q467" s="161"/>
      <c r="R467" s="161"/>
      <c r="S467" s="161"/>
      <c r="T467" s="161"/>
      <c r="U467" s="161"/>
      <c r="V467" s="161"/>
      <c r="W467" s="161"/>
      <c r="X467" s="151"/>
      <c r="Y467" s="151"/>
      <c r="Z467" s="151"/>
      <c r="AA467" s="151"/>
      <c r="AB467" s="151"/>
      <c r="AC467" s="151"/>
      <c r="AD467" s="151"/>
      <c r="AE467" s="151"/>
      <c r="AF467" s="151"/>
      <c r="AG467" s="151" t="s">
        <v>138</v>
      </c>
      <c r="AH467" s="151">
        <v>0</v>
      </c>
      <c r="AI467" s="151"/>
      <c r="AJ467" s="151"/>
      <c r="AK467" s="151"/>
      <c r="AL467" s="151"/>
      <c r="AM467" s="151"/>
      <c r="AN467" s="151"/>
      <c r="AO467" s="151"/>
      <c r="AP467" s="151"/>
      <c r="AQ467" s="151"/>
      <c r="AR467" s="151"/>
      <c r="AS467" s="151"/>
      <c r="AT467" s="151"/>
      <c r="AU467" s="151"/>
      <c r="AV467" s="151"/>
      <c r="AW467" s="151"/>
      <c r="AX467" s="151"/>
      <c r="AY467" s="151"/>
      <c r="AZ467" s="151"/>
      <c r="BA467" s="151"/>
      <c r="BB467" s="151"/>
      <c r="BC467" s="151"/>
      <c r="BD467" s="151"/>
      <c r="BE467" s="151"/>
      <c r="BF467" s="151"/>
      <c r="BG467" s="151"/>
      <c r="BH467" s="151"/>
    </row>
    <row r="468" spans="1:60" ht="12.75" outlineLevel="1">
      <c r="A468" s="158"/>
      <c r="B468" s="159"/>
      <c r="C468" s="188" t="s">
        <v>445</v>
      </c>
      <c r="D468" s="163"/>
      <c r="E468" s="164">
        <v>0.81428</v>
      </c>
      <c r="F468" s="161"/>
      <c r="G468" s="161"/>
      <c r="H468" s="161"/>
      <c r="I468" s="161"/>
      <c r="J468" s="161"/>
      <c r="K468" s="161"/>
      <c r="L468" s="161"/>
      <c r="M468" s="161"/>
      <c r="N468" s="161"/>
      <c r="O468" s="161"/>
      <c r="P468" s="161"/>
      <c r="Q468" s="161"/>
      <c r="R468" s="161"/>
      <c r="S468" s="161"/>
      <c r="T468" s="161"/>
      <c r="U468" s="161"/>
      <c r="V468" s="161"/>
      <c r="W468" s="161"/>
      <c r="X468" s="151"/>
      <c r="Y468" s="151"/>
      <c r="Z468" s="151"/>
      <c r="AA468" s="151"/>
      <c r="AB468" s="151"/>
      <c r="AC468" s="151"/>
      <c r="AD468" s="151"/>
      <c r="AE468" s="151"/>
      <c r="AF468" s="151"/>
      <c r="AG468" s="151" t="s">
        <v>138</v>
      </c>
      <c r="AH468" s="151">
        <v>0</v>
      </c>
      <c r="AI468" s="151"/>
      <c r="AJ468" s="151"/>
      <c r="AK468" s="151"/>
      <c r="AL468" s="151"/>
      <c r="AM468" s="151"/>
      <c r="AN468" s="151"/>
      <c r="AO468" s="151"/>
      <c r="AP468" s="151"/>
      <c r="AQ468" s="151"/>
      <c r="AR468" s="151"/>
      <c r="AS468" s="151"/>
      <c r="AT468" s="151"/>
      <c r="AU468" s="151"/>
      <c r="AV468" s="151"/>
      <c r="AW468" s="151"/>
      <c r="AX468" s="151"/>
      <c r="AY468" s="151"/>
      <c r="AZ468" s="151"/>
      <c r="BA468" s="151"/>
      <c r="BB468" s="151"/>
      <c r="BC468" s="151"/>
      <c r="BD468" s="151"/>
      <c r="BE468" s="151"/>
      <c r="BF468" s="151"/>
      <c r="BG468" s="151"/>
      <c r="BH468" s="151"/>
    </row>
    <row r="469" spans="1:60" ht="12.75" outlineLevel="1">
      <c r="A469" s="158"/>
      <c r="B469" s="159"/>
      <c r="C469" s="247"/>
      <c r="D469" s="248"/>
      <c r="E469" s="248"/>
      <c r="F469" s="248"/>
      <c r="G469" s="248"/>
      <c r="H469" s="161"/>
      <c r="I469" s="161"/>
      <c r="J469" s="161"/>
      <c r="K469" s="161"/>
      <c r="L469" s="161"/>
      <c r="M469" s="161"/>
      <c r="N469" s="161"/>
      <c r="O469" s="161"/>
      <c r="P469" s="161"/>
      <c r="Q469" s="161"/>
      <c r="R469" s="161"/>
      <c r="S469" s="161"/>
      <c r="T469" s="161"/>
      <c r="U469" s="161"/>
      <c r="V469" s="161"/>
      <c r="W469" s="161"/>
      <c r="X469" s="151"/>
      <c r="Y469" s="151"/>
      <c r="Z469" s="151"/>
      <c r="AA469" s="151"/>
      <c r="AB469" s="151"/>
      <c r="AC469" s="151"/>
      <c r="AD469" s="151"/>
      <c r="AE469" s="151"/>
      <c r="AF469" s="151"/>
      <c r="AG469" s="151" t="s">
        <v>127</v>
      </c>
      <c r="AH469" s="151"/>
      <c r="AI469" s="151"/>
      <c r="AJ469" s="151"/>
      <c r="AK469" s="151"/>
      <c r="AL469" s="151"/>
      <c r="AM469" s="151"/>
      <c r="AN469" s="151"/>
      <c r="AO469" s="151"/>
      <c r="AP469" s="151"/>
      <c r="AQ469" s="151"/>
      <c r="AR469" s="151"/>
      <c r="AS469" s="151"/>
      <c r="AT469" s="151"/>
      <c r="AU469" s="151"/>
      <c r="AV469" s="151"/>
      <c r="AW469" s="151"/>
      <c r="AX469" s="151"/>
      <c r="AY469" s="151"/>
      <c r="AZ469" s="151"/>
      <c r="BA469" s="151"/>
      <c r="BB469" s="151"/>
      <c r="BC469" s="151"/>
      <c r="BD469" s="151"/>
      <c r="BE469" s="151"/>
      <c r="BF469" s="151"/>
      <c r="BG469" s="151"/>
      <c r="BH469" s="151"/>
    </row>
    <row r="470" spans="1:60" ht="12.75" outlineLevel="1">
      <c r="A470" s="176">
        <v>71</v>
      </c>
      <c r="B470" s="177" t="s">
        <v>446</v>
      </c>
      <c r="C470" s="187" t="s">
        <v>447</v>
      </c>
      <c r="D470" s="178" t="s">
        <v>286</v>
      </c>
      <c r="E470" s="179">
        <v>92.62110000000001</v>
      </c>
      <c r="F470" s="180"/>
      <c r="G470" s="181">
        <f>ROUND(E470*F470,2)</f>
        <v>0</v>
      </c>
      <c r="H470" s="180"/>
      <c r="I470" s="181">
        <f>ROUND(E470*H470,2)</f>
        <v>0</v>
      </c>
      <c r="J470" s="180"/>
      <c r="K470" s="181">
        <f>ROUND(E470*J470,2)</f>
        <v>0</v>
      </c>
      <c r="L470" s="181">
        <v>21</v>
      </c>
      <c r="M470" s="181">
        <f>G470*(1+L470/100)</f>
        <v>0</v>
      </c>
      <c r="N470" s="181">
        <v>6E-05</v>
      </c>
      <c r="O470" s="181">
        <f>ROUND(E470*N470,2)</f>
        <v>0.01</v>
      </c>
      <c r="P470" s="181">
        <v>0</v>
      </c>
      <c r="Q470" s="181">
        <f>ROUND(E470*P470,2)</f>
        <v>0</v>
      </c>
      <c r="R470" s="181" t="s">
        <v>441</v>
      </c>
      <c r="S470" s="181" t="s">
        <v>123</v>
      </c>
      <c r="T470" s="182" t="s">
        <v>123</v>
      </c>
      <c r="U470" s="161">
        <v>0.221</v>
      </c>
      <c r="V470" s="161">
        <f>ROUND(E470*U470,2)</f>
        <v>20.47</v>
      </c>
      <c r="W470" s="161"/>
      <c r="X470" s="151"/>
      <c r="Y470" s="151"/>
      <c r="Z470" s="151"/>
      <c r="AA470" s="151"/>
      <c r="AB470" s="151"/>
      <c r="AC470" s="151"/>
      <c r="AD470" s="151"/>
      <c r="AE470" s="151"/>
      <c r="AF470" s="151"/>
      <c r="AG470" s="151" t="s">
        <v>442</v>
      </c>
      <c r="AH470" s="151"/>
      <c r="AI470" s="151"/>
      <c r="AJ470" s="151"/>
      <c r="AK470" s="151"/>
      <c r="AL470" s="151"/>
      <c r="AM470" s="151"/>
      <c r="AN470" s="151"/>
      <c r="AO470" s="151"/>
      <c r="AP470" s="151"/>
      <c r="AQ470" s="151"/>
      <c r="AR470" s="151"/>
      <c r="AS470" s="151"/>
      <c r="AT470" s="151"/>
      <c r="AU470" s="151"/>
      <c r="AV470" s="151"/>
      <c r="AW470" s="151"/>
      <c r="AX470" s="151"/>
      <c r="AY470" s="151"/>
      <c r="AZ470" s="151"/>
      <c r="BA470" s="151"/>
      <c r="BB470" s="151"/>
      <c r="BC470" s="151"/>
      <c r="BD470" s="151"/>
      <c r="BE470" s="151"/>
      <c r="BF470" s="151"/>
      <c r="BG470" s="151"/>
      <c r="BH470" s="151"/>
    </row>
    <row r="471" spans="1:60" ht="12.75" outlineLevel="1">
      <c r="A471" s="158"/>
      <c r="B471" s="159"/>
      <c r="C471" s="249" t="s">
        <v>448</v>
      </c>
      <c r="D471" s="250"/>
      <c r="E471" s="250"/>
      <c r="F471" s="250"/>
      <c r="G471" s="250"/>
      <c r="H471" s="161"/>
      <c r="I471" s="161"/>
      <c r="J471" s="161"/>
      <c r="K471" s="161"/>
      <c r="L471" s="161"/>
      <c r="M471" s="161"/>
      <c r="N471" s="161"/>
      <c r="O471" s="161"/>
      <c r="P471" s="161"/>
      <c r="Q471" s="161"/>
      <c r="R471" s="161"/>
      <c r="S471" s="161"/>
      <c r="T471" s="161"/>
      <c r="U471" s="161"/>
      <c r="V471" s="161"/>
      <c r="W471" s="161"/>
      <c r="X471" s="151"/>
      <c r="Y471" s="151"/>
      <c r="Z471" s="151"/>
      <c r="AA471" s="151"/>
      <c r="AB471" s="151"/>
      <c r="AC471" s="151"/>
      <c r="AD471" s="151"/>
      <c r="AE471" s="151"/>
      <c r="AF471" s="151"/>
      <c r="AG471" s="151" t="s">
        <v>136</v>
      </c>
      <c r="AH471" s="151"/>
      <c r="AI471" s="151"/>
      <c r="AJ471" s="151"/>
      <c r="AK471" s="151"/>
      <c r="AL471" s="151"/>
      <c r="AM471" s="151"/>
      <c r="AN471" s="151"/>
      <c r="AO471" s="151"/>
      <c r="AP471" s="151"/>
      <c r="AQ471" s="151"/>
      <c r="AR471" s="151"/>
      <c r="AS471" s="151"/>
      <c r="AT471" s="151"/>
      <c r="AU471" s="151"/>
      <c r="AV471" s="151"/>
      <c r="AW471" s="151"/>
      <c r="AX471" s="151"/>
      <c r="AY471" s="151"/>
      <c r="AZ471" s="151"/>
      <c r="BA471" s="151"/>
      <c r="BB471" s="151"/>
      <c r="BC471" s="151"/>
      <c r="BD471" s="151"/>
      <c r="BE471" s="151"/>
      <c r="BF471" s="151"/>
      <c r="BG471" s="151"/>
      <c r="BH471" s="151"/>
    </row>
    <row r="472" spans="1:60" ht="12.75" outlineLevel="1">
      <c r="A472" s="158"/>
      <c r="B472" s="159"/>
      <c r="C472" s="188" t="s">
        <v>449</v>
      </c>
      <c r="D472" s="163"/>
      <c r="E472" s="164">
        <v>30.294</v>
      </c>
      <c r="F472" s="161"/>
      <c r="G472" s="161"/>
      <c r="H472" s="161"/>
      <c r="I472" s="161"/>
      <c r="J472" s="161"/>
      <c r="K472" s="161"/>
      <c r="L472" s="161"/>
      <c r="M472" s="161"/>
      <c r="N472" s="161"/>
      <c r="O472" s="161"/>
      <c r="P472" s="161"/>
      <c r="Q472" s="161"/>
      <c r="R472" s="161"/>
      <c r="S472" s="161"/>
      <c r="T472" s="161"/>
      <c r="U472" s="161"/>
      <c r="V472" s="161"/>
      <c r="W472" s="161"/>
      <c r="X472" s="151"/>
      <c r="Y472" s="151"/>
      <c r="Z472" s="151"/>
      <c r="AA472" s="151"/>
      <c r="AB472" s="151"/>
      <c r="AC472" s="151"/>
      <c r="AD472" s="151"/>
      <c r="AE472" s="151"/>
      <c r="AF472" s="151"/>
      <c r="AG472" s="151" t="s">
        <v>138</v>
      </c>
      <c r="AH472" s="151">
        <v>0</v>
      </c>
      <c r="AI472" s="151"/>
      <c r="AJ472" s="151"/>
      <c r="AK472" s="151"/>
      <c r="AL472" s="151"/>
      <c r="AM472" s="151"/>
      <c r="AN472" s="151"/>
      <c r="AO472" s="151"/>
      <c r="AP472" s="151"/>
      <c r="AQ472" s="151"/>
      <c r="AR472" s="151"/>
      <c r="AS472" s="151"/>
      <c r="AT472" s="151"/>
      <c r="AU472" s="151"/>
      <c r="AV472" s="151"/>
      <c r="AW472" s="151"/>
      <c r="AX472" s="151"/>
      <c r="AY472" s="151"/>
      <c r="AZ472" s="151"/>
      <c r="BA472" s="151"/>
      <c r="BB472" s="151"/>
      <c r="BC472" s="151"/>
      <c r="BD472" s="151"/>
      <c r="BE472" s="151"/>
      <c r="BF472" s="151"/>
      <c r="BG472" s="151"/>
      <c r="BH472" s="151"/>
    </row>
    <row r="473" spans="1:60" ht="12.75" outlineLevel="1">
      <c r="A473" s="158"/>
      <c r="B473" s="159"/>
      <c r="C473" s="188" t="s">
        <v>450</v>
      </c>
      <c r="D473" s="163"/>
      <c r="E473" s="164">
        <v>37.7366</v>
      </c>
      <c r="F473" s="161"/>
      <c r="G473" s="161"/>
      <c r="H473" s="161"/>
      <c r="I473" s="161"/>
      <c r="J473" s="161"/>
      <c r="K473" s="161"/>
      <c r="L473" s="161"/>
      <c r="M473" s="161"/>
      <c r="N473" s="161"/>
      <c r="O473" s="161"/>
      <c r="P473" s="161"/>
      <c r="Q473" s="161"/>
      <c r="R473" s="161"/>
      <c r="S473" s="161"/>
      <c r="T473" s="161"/>
      <c r="U473" s="161"/>
      <c r="V473" s="161"/>
      <c r="W473" s="161"/>
      <c r="X473" s="151"/>
      <c r="Y473" s="151"/>
      <c r="Z473" s="151"/>
      <c r="AA473" s="151"/>
      <c r="AB473" s="151"/>
      <c r="AC473" s="151"/>
      <c r="AD473" s="151"/>
      <c r="AE473" s="151"/>
      <c r="AF473" s="151"/>
      <c r="AG473" s="151" t="s">
        <v>138</v>
      </c>
      <c r="AH473" s="151">
        <v>0</v>
      </c>
      <c r="AI473" s="151"/>
      <c r="AJ473" s="151"/>
      <c r="AK473" s="151"/>
      <c r="AL473" s="151"/>
      <c r="AM473" s="151"/>
      <c r="AN473" s="151"/>
      <c r="AO473" s="151"/>
      <c r="AP473" s="151"/>
      <c r="AQ473" s="151"/>
      <c r="AR473" s="151"/>
      <c r="AS473" s="151"/>
      <c r="AT473" s="151"/>
      <c r="AU473" s="151"/>
      <c r="AV473" s="151"/>
      <c r="AW473" s="151"/>
      <c r="AX473" s="151"/>
      <c r="AY473" s="151"/>
      <c r="AZ473" s="151"/>
      <c r="BA473" s="151"/>
      <c r="BB473" s="151"/>
      <c r="BC473" s="151"/>
      <c r="BD473" s="151"/>
      <c r="BE473" s="151"/>
      <c r="BF473" s="151"/>
      <c r="BG473" s="151"/>
      <c r="BH473" s="151"/>
    </row>
    <row r="474" spans="1:60" ht="12.75" outlineLevel="1">
      <c r="A474" s="158"/>
      <c r="B474" s="159"/>
      <c r="C474" s="188" t="s">
        <v>451</v>
      </c>
      <c r="D474" s="163"/>
      <c r="E474" s="164">
        <v>24.590500000000002</v>
      </c>
      <c r="F474" s="161"/>
      <c r="G474" s="161"/>
      <c r="H474" s="161"/>
      <c r="I474" s="161"/>
      <c r="J474" s="161"/>
      <c r="K474" s="161"/>
      <c r="L474" s="161"/>
      <c r="M474" s="161"/>
      <c r="N474" s="161"/>
      <c r="O474" s="161"/>
      <c r="P474" s="161"/>
      <c r="Q474" s="161"/>
      <c r="R474" s="161"/>
      <c r="S474" s="161"/>
      <c r="T474" s="161"/>
      <c r="U474" s="161"/>
      <c r="V474" s="161"/>
      <c r="W474" s="161"/>
      <c r="X474" s="151"/>
      <c r="Y474" s="151"/>
      <c r="Z474" s="151"/>
      <c r="AA474" s="151"/>
      <c r="AB474" s="151"/>
      <c r="AC474" s="151"/>
      <c r="AD474" s="151"/>
      <c r="AE474" s="151"/>
      <c r="AF474" s="151"/>
      <c r="AG474" s="151" t="s">
        <v>138</v>
      </c>
      <c r="AH474" s="151">
        <v>0</v>
      </c>
      <c r="AI474" s="151"/>
      <c r="AJ474" s="151"/>
      <c r="AK474" s="151"/>
      <c r="AL474" s="151"/>
      <c r="AM474" s="151"/>
      <c r="AN474" s="151"/>
      <c r="AO474" s="151"/>
      <c r="AP474" s="151"/>
      <c r="AQ474" s="151"/>
      <c r="AR474" s="151"/>
      <c r="AS474" s="151"/>
      <c r="AT474" s="151"/>
      <c r="AU474" s="151"/>
      <c r="AV474" s="151"/>
      <c r="AW474" s="151"/>
      <c r="AX474" s="151"/>
      <c r="AY474" s="151"/>
      <c r="AZ474" s="151"/>
      <c r="BA474" s="151"/>
      <c r="BB474" s="151"/>
      <c r="BC474" s="151"/>
      <c r="BD474" s="151"/>
      <c r="BE474" s="151"/>
      <c r="BF474" s="151"/>
      <c r="BG474" s="151"/>
      <c r="BH474" s="151"/>
    </row>
    <row r="475" spans="1:60" ht="12.75" outlineLevel="1">
      <c r="A475" s="158"/>
      <c r="B475" s="159"/>
      <c r="C475" s="247"/>
      <c r="D475" s="248"/>
      <c r="E475" s="248"/>
      <c r="F475" s="248"/>
      <c r="G475" s="248"/>
      <c r="H475" s="161"/>
      <c r="I475" s="161"/>
      <c r="J475" s="161"/>
      <c r="K475" s="161"/>
      <c r="L475" s="161"/>
      <c r="M475" s="161"/>
      <c r="N475" s="161"/>
      <c r="O475" s="161"/>
      <c r="P475" s="161"/>
      <c r="Q475" s="161"/>
      <c r="R475" s="161"/>
      <c r="S475" s="161"/>
      <c r="T475" s="161"/>
      <c r="U475" s="161"/>
      <c r="V475" s="161"/>
      <c r="W475" s="161"/>
      <c r="X475" s="151"/>
      <c r="Y475" s="151"/>
      <c r="Z475" s="151"/>
      <c r="AA475" s="151"/>
      <c r="AB475" s="151"/>
      <c r="AC475" s="151"/>
      <c r="AD475" s="151"/>
      <c r="AE475" s="151"/>
      <c r="AF475" s="151"/>
      <c r="AG475" s="151" t="s">
        <v>127</v>
      </c>
      <c r="AH475" s="151"/>
      <c r="AI475" s="151"/>
      <c r="AJ475" s="151"/>
      <c r="AK475" s="151"/>
      <c r="AL475" s="151"/>
      <c r="AM475" s="151"/>
      <c r="AN475" s="151"/>
      <c r="AO475" s="151"/>
      <c r="AP475" s="151"/>
      <c r="AQ475" s="151"/>
      <c r="AR475" s="151"/>
      <c r="AS475" s="151"/>
      <c r="AT475" s="151"/>
      <c r="AU475" s="151"/>
      <c r="AV475" s="151"/>
      <c r="AW475" s="151"/>
      <c r="AX475" s="151"/>
      <c r="AY475" s="151"/>
      <c r="AZ475" s="151"/>
      <c r="BA475" s="151"/>
      <c r="BB475" s="151"/>
      <c r="BC475" s="151"/>
      <c r="BD475" s="151"/>
      <c r="BE475" s="151"/>
      <c r="BF475" s="151"/>
      <c r="BG475" s="151"/>
      <c r="BH475" s="151"/>
    </row>
    <row r="476" spans="1:60" ht="12.75" outlineLevel="1">
      <c r="A476" s="176">
        <v>72</v>
      </c>
      <c r="B476" s="177" t="s">
        <v>452</v>
      </c>
      <c r="C476" s="187" t="s">
        <v>453</v>
      </c>
      <c r="D476" s="178" t="s">
        <v>286</v>
      </c>
      <c r="E476" s="179">
        <v>60</v>
      </c>
      <c r="F476" s="180"/>
      <c r="G476" s="181">
        <f>ROUND(E476*F476,2)</f>
        <v>0</v>
      </c>
      <c r="H476" s="180"/>
      <c r="I476" s="181">
        <f>ROUND(E476*H476,2)</f>
        <v>0</v>
      </c>
      <c r="J476" s="180"/>
      <c r="K476" s="181">
        <f>ROUND(E476*J476,2)</f>
        <v>0</v>
      </c>
      <c r="L476" s="181">
        <v>21</v>
      </c>
      <c r="M476" s="181">
        <f>G476*(1+L476/100)</f>
        <v>0</v>
      </c>
      <c r="N476" s="181">
        <v>5E-05</v>
      </c>
      <c r="O476" s="181">
        <f>ROUND(E476*N476,2)</f>
        <v>0</v>
      </c>
      <c r="P476" s="181">
        <v>0</v>
      </c>
      <c r="Q476" s="181">
        <f>ROUND(E476*P476,2)</f>
        <v>0</v>
      </c>
      <c r="R476" s="181" t="s">
        <v>441</v>
      </c>
      <c r="S476" s="181" t="s">
        <v>123</v>
      </c>
      <c r="T476" s="182" t="s">
        <v>123</v>
      </c>
      <c r="U476" s="161">
        <v>0.1</v>
      </c>
      <c r="V476" s="161">
        <f>ROUND(E476*U476,2)</f>
        <v>6</v>
      </c>
      <c r="W476" s="161"/>
      <c r="X476" s="151"/>
      <c r="Y476" s="151"/>
      <c r="Z476" s="151"/>
      <c r="AA476" s="151"/>
      <c r="AB476" s="151"/>
      <c r="AC476" s="151"/>
      <c r="AD476" s="151"/>
      <c r="AE476" s="151"/>
      <c r="AF476" s="151"/>
      <c r="AG476" s="151" t="s">
        <v>124</v>
      </c>
      <c r="AH476" s="151"/>
      <c r="AI476" s="151"/>
      <c r="AJ476" s="151"/>
      <c r="AK476" s="151"/>
      <c r="AL476" s="151"/>
      <c r="AM476" s="151"/>
      <c r="AN476" s="151"/>
      <c r="AO476" s="151"/>
      <c r="AP476" s="151"/>
      <c r="AQ476" s="151"/>
      <c r="AR476" s="151"/>
      <c r="AS476" s="151"/>
      <c r="AT476" s="151"/>
      <c r="AU476" s="151"/>
      <c r="AV476" s="151"/>
      <c r="AW476" s="151"/>
      <c r="AX476" s="151"/>
      <c r="AY476" s="151"/>
      <c r="AZ476" s="151"/>
      <c r="BA476" s="151"/>
      <c r="BB476" s="151"/>
      <c r="BC476" s="151"/>
      <c r="BD476" s="151"/>
      <c r="BE476" s="151"/>
      <c r="BF476" s="151"/>
      <c r="BG476" s="151"/>
      <c r="BH476" s="151"/>
    </row>
    <row r="477" spans="1:60" ht="12.75" outlineLevel="1">
      <c r="A477" s="158"/>
      <c r="B477" s="159"/>
      <c r="C477" s="249" t="s">
        <v>454</v>
      </c>
      <c r="D477" s="250"/>
      <c r="E477" s="250"/>
      <c r="F477" s="250"/>
      <c r="G477" s="250"/>
      <c r="H477" s="161"/>
      <c r="I477" s="161"/>
      <c r="J477" s="161"/>
      <c r="K477" s="161"/>
      <c r="L477" s="161"/>
      <c r="M477" s="161"/>
      <c r="N477" s="161"/>
      <c r="O477" s="161"/>
      <c r="P477" s="161"/>
      <c r="Q477" s="161"/>
      <c r="R477" s="161"/>
      <c r="S477" s="161"/>
      <c r="T477" s="161"/>
      <c r="U477" s="161"/>
      <c r="V477" s="161"/>
      <c r="W477" s="161"/>
      <c r="X477" s="151"/>
      <c r="Y477" s="151"/>
      <c r="Z477" s="151"/>
      <c r="AA477" s="151"/>
      <c r="AB477" s="151"/>
      <c r="AC477" s="151"/>
      <c r="AD477" s="151"/>
      <c r="AE477" s="151"/>
      <c r="AF477" s="151"/>
      <c r="AG477" s="151" t="s">
        <v>136</v>
      </c>
      <c r="AH477" s="151"/>
      <c r="AI477" s="151"/>
      <c r="AJ477" s="151"/>
      <c r="AK477" s="151"/>
      <c r="AL477" s="151"/>
      <c r="AM477" s="151"/>
      <c r="AN477" s="151"/>
      <c r="AO477" s="151"/>
      <c r="AP477" s="151"/>
      <c r="AQ477" s="151"/>
      <c r="AR477" s="151"/>
      <c r="AS477" s="151"/>
      <c r="AT477" s="151"/>
      <c r="AU477" s="151"/>
      <c r="AV477" s="151"/>
      <c r="AW477" s="151"/>
      <c r="AX477" s="151"/>
      <c r="AY477" s="151"/>
      <c r="AZ477" s="151"/>
      <c r="BA477" s="151"/>
      <c r="BB477" s="151"/>
      <c r="BC477" s="151"/>
      <c r="BD477" s="151"/>
      <c r="BE477" s="151"/>
      <c r="BF477" s="151"/>
      <c r="BG477" s="151"/>
      <c r="BH477" s="151"/>
    </row>
    <row r="478" spans="1:60" ht="12.75" outlineLevel="1">
      <c r="A478" s="158"/>
      <c r="B478" s="159"/>
      <c r="C478" s="188" t="s">
        <v>455</v>
      </c>
      <c r="D478" s="163"/>
      <c r="E478" s="164">
        <v>60</v>
      </c>
      <c r="F478" s="161"/>
      <c r="G478" s="161"/>
      <c r="H478" s="161"/>
      <c r="I478" s="161"/>
      <c r="J478" s="161"/>
      <c r="K478" s="161"/>
      <c r="L478" s="161"/>
      <c r="M478" s="161"/>
      <c r="N478" s="161"/>
      <c r="O478" s="161"/>
      <c r="P478" s="161"/>
      <c r="Q478" s="161"/>
      <c r="R478" s="161"/>
      <c r="S478" s="161"/>
      <c r="T478" s="161"/>
      <c r="U478" s="161"/>
      <c r="V478" s="161"/>
      <c r="W478" s="161"/>
      <c r="X478" s="151"/>
      <c r="Y478" s="151"/>
      <c r="Z478" s="151"/>
      <c r="AA478" s="151"/>
      <c r="AB478" s="151"/>
      <c r="AC478" s="151"/>
      <c r="AD478" s="151"/>
      <c r="AE478" s="151"/>
      <c r="AF478" s="151"/>
      <c r="AG478" s="151" t="s">
        <v>138</v>
      </c>
      <c r="AH478" s="151">
        <v>0</v>
      </c>
      <c r="AI478" s="151"/>
      <c r="AJ478" s="151"/>
      <c r="AK478" s="151"/>
      <c r="AL478" s="151"/>
      <c r="AM478" s="151"/>
      <c r="AN478" s="151"/>
      <c r="AO478" s="151"/>
      <c r="AP478" s="151"/>
      <c r="AQ478" s="151"/>
      <c r="AR478" s="151"/>
      <c r="AS478" s="151"/>
      <c r="AT478" s="151"/>
      <c r="AU478" s="151"/>
      <c r="AV478" s="151"/>
      <c r="AW478" s="151"/>
      <c r="AX478" s="151"/>
      <c r="AY478" s="151"/>
      <c r="AZ478" s="151"/>
      <c r="BA478" s="151"/>
      <c r="BB478" s="151"/>
      <c r="BC478" s="151"/>
      <c r="BD478" s="151"/>
      <c r="BE478" s="151"/>
      <c r="BF478" s="151"/>
      <c r="BG478" s="151"/>
      <c r="BH478" s="151"/>
    </row>
    <row r="479" spans="1:60" ht="12.75" outlineLevel="1">
      <c r="A479" s="158"/>
      <c r="B479" s="159"/>
      <c r="C479" s="247"/>
      <c r="D479" s="248"/>
      <c r="E479" s="248"/>
      <c r="F479" s="248"/>
      <c r="G479" s="248"/>
      <c r="H479" s="161"/>
      <c r="I479" s="161"/>
      <c r="J479" s="161"/>
      <c r="K479" s="161"/>
      <c r="L479" s="161"/>
      <c r="M479" s="161"/>
      <c r="N479" s="161"/>
      <c r="O479" s="161"/>
      <c r="P479" s="161"/>
      <c r="Q479" s="161"/>
      <c r="R479" s="161"/>
      <c r="S479" s="161"/>
      <c r="T479" s="161"/>
      <c r="U479" s="161"/>
      <c r="V479" s="161"/>
      <c r="W479" s="161"/>
      <c r="X479" s="151"/>
      <c r="Y479" s="151"/>
      <c r="Z479" s="151"/>
      <c r="AA479" s="151"/>
      <c r="AB479" s="151"/>
      <c r="AC479" s="151"/>
      <c r="AD479" s="151"/>
      <c r="AE479" s="151"/>
      <c r="AF479" s="151"/>
      <c r="AG479" s="151" t="s">
        <v>127</v>
      </c>
      <c r="AH479" s="151"/>
      <c r="AI479" s="151"/>
      <c r="AJ479" s="151"/>
      <c r="AK479" s="151"/>
      <c r="AL479" s="151"/>
      <c r="AM479" s="151"/>
      <c r="AN479" s="151"/>
      <c r="AO479" s="151"/>
      <c r="AP479" s="151"/>
      <c r="AQ479" s="151"/>
      <c r="AR479" s="151"/>
      <c r="AS479" s="151"/>
      <c r="AT479" s="151"/>
      <c r="AU479" s="151"/>
      <c r="AV479" s="151"/>
      <c r="AW479" s="151"/>
      <c r="AX479" s="151"/>
      <c r="AY479" s="151"/>
      <c r="AZ479" s="151"/>
      <c r="BA479" s="151"/>
      <c r="BB479" s="151"/>
      <c r="BC479" s="151"/>
      <c r="BD479" s="151"/>
      <c r="BE479" s="151"/>
      <c r="BF479" s="151"/>
      <c r="BG479" s="151"/>
      <c r="BH479" s="151"/>
    </row>
    <row r="480" spans="1:60" ht="22.5" outlineLevel="1">
      <c r="A480" s="176">
        <v>73</v>
      </c>
      <c r="B480" s="177" t="s">
        <v>456</v>
      </c>
      <c r="C480" s="187" t="s">
        <v>457</v>
      </c>
      <c r="D480" s="178" t="s">
        <v>121</v>
      </c>
      <c r="E480" s="179">
        <v>2</v>
      </c>
      <c r="F480" s="180"/>
      <c r="G480" s="181">
        <f>ROUND(E480*F480,2)</f>
        <v>0</v>
      </c>
      <c r="H480" s="180"/>
      <c r="I480" s="181">
        <f>ROUND(E480*H480,2)</f>
        <v>0</v>
      </c>
      <c r="J480" s="180"/>
      <c r="K480" s="181">
        <f>ROUND(E480*J480,2)</f>
        <v>0</v>
      </c>
      <c r="L480" s="181">
        <v>21</v>
      </c>
      <c r="M480" s="181">
        <f>G480*(1+L480/100)</f>
        <v>0</v>
      </c>
      <c r="N480" s="181">
        <v>0</v>
      </c>
      <c r="O480" s="181">
        <f>ROUND(E480*N480,2)</f>
        <v>0</v>
      </c>
      <c r="P480" s="181">
        <v>0</v>
      </c>
      <c r="Q480" s="181">
        <f>ROUND(E480*P480,2)</f>
        <v>0</v>
      </c>
      <c r="R480" s="181"/>
      <c r="S480" s="181" t="s">
        <v>322</v>
      </c>
      <c r="T480" s="182" t="s">
        <v>389</v>
      </c>
      <c r="U480" s="161">
        <v>0</v>
      </c>
      <c r="V480" s="161">
        <f>ROUND(E480*U480,2)</f>
        <v>0</v>
      </c>
      <c r="W480" s="161"/>
      <c r="X480" s="151"/>
      <c r="Y480" s="151"/>
      <c r="Z480" s="151"/>
      <c r="AA480" s="151"/>
      <c r="AB480" s="151"/>
      <c r="AC480" s="151"/>
      <c r="AD480" s="151"/>
      <c r="AE480" s="151"/>
      <c r="AF480" s="151"/>
      <c r="AG480" s="151" t="s">
        <v>124</v>
      </c>
      <c r="AH480" s="151"/>
      <c r="AI480" s="151"/>
      <c r="AJ480" s="151"/>
      <c r="AK480" s="151"/>
      <c r="AL480" s="151"/>
      <c r="AM480" s="151"/>
      <c r="AN480" s="151"/>
      <c r="AO480" s="151"/>
      <c r="AP480" s="151"/>
      <c r="AQ480" s="151"/>
      <c r="AR480" s="151"/>
      <c r="AS480" s="151"/>
      <c r="AT480" s="151"/>
      <c r="AU480" s="151"/>
      <c r="AV480" s="151"/>
      <c r="AW480" s="151"/>
      <c r="AX480" s="151"/>
      <c r="AY480" s="151"/>
      <c r="AZ480" s="151"/>
      <c r="BA480" s="151"/>
      <c r="BB480" s="151"/>
      <c r="BC480" s="151"/>
      <c r="BD480" s="151"/>
      <c r="BE480" s="151"/>
      <c r="BF480" s="151"/>
      <c r="BG480" s="151"/>
      <c r="BH480" s="151"/>
    </row>
    <row r="481" spans="1:60" ht="22.5" outlineLevel="1">
      <c r="A481" s="158"/>
      <c r="B481" s="159"/>
      <c r="C481" s="249" t="s">
        <v>458</v>
      </c>
      <c r="D481" s="250"/>
      <c r="E481" s="250"/>
      <c r="F481" s="250"/>
      <c r="G481" s="250"/>
      <c r="H481" s="161"/>
      <c r="I481" s="161"/>
      <c r="J481" s="161"/>
      <c r="K481" s="161"/>
      <c r="L481" s="161"/>
      <c r="M481" s="161"/>
      <c r="N481" s="161"/>
      <c r="O481" s="161"/>
      <c r="P481" s="161"/>
      <c r="Q481" s="161"/>
      <c r="R481" s="161"/>
      <c r="S481" s="161"/>
      <c r="T481" s="161"/>
      <c r="U481" s="161"/>
      <c r="V481" s="161"/>
      <c r="W481" s="161"/>
      <c r="X481" s="151"/>
      <c r="Y481" s="151"/>
      <c r="Z481" s="151"/>
      <c r="AA481" s="151"/>
      <c r="AB481" s="151"/>
      <c r="AC481" s="151"/>
      <c r="AD481" s="151"/>
      <c r="AE481" s="151"/>
      <c r="AF481" s="151"/>
      <c r="AG481" s="151" t="s">
        <v>136</v>
      </c>
      <c r="AH481" s="151"/>
      <c r="AI481" s="151"/>
      <c r="AJ481" s="151"/>
      <c r="AK481" s="151"/>
      <c r="AL481" s="151"/>
      <c r="AM481" s="151"/>
      <c r="AN481" s="151"/>
      <c r="AO481" s="151"/>
      <c r="AP481" s="151"/>
      <c r="AQ481" s="151"/>
      <c r="AR481" s="151"/>
      <c r="AS481" s="151"/>
      <c r="AT481" s="151"/>
      <c r="AU481" s="151"/>
      <c r="AV481" s="151"/>
      <c r="AW481" s="151"/>
      <c r="AX481" s="151"/>
      <c r="AY481" s="151"/>
      <c r="AZ481" s="151"/>
      <c r="BA481" s="183" t="str">
        <f>C481</f>
        <v>konstrukce vložená mezi dvojici sloupů oplocení, navržená dle pořízené konstrukce pro baskebbalovou desku (posouzená statikem, včetně navrženého upevnění na sloupy)</v>
      </c>
      <c r="BB481" s="151"/>
      <c r="BC481" s="151"/>
      <c r="BD481" s="151"/>
      <c r="BE481" s="151"/>
      <c r="BF481" s="151"/>
      <c r="BG481" s="151"/>
      <c r="BH481" s="151"/>
    </row>
    <row r="482" spans="1:60" ht="12.75" outlineLevel="1">
      <c r="A482" s="158"/>
      <c r="B482" s="159"/>
      <c r="C482" s="251" t="s">
        <v>459</v>
      </c>
      <c r="D482" s="252"/>
      <c r="E482" s="252"/>
      <c r="F482" s="252"/>
      <c r="G482" s="252"/>
      <c r="H482" s="161"/>
      <c r="I482" s="161"/>
      <c r="J482" s="161"/>
      <c r="K482" s="161"/>
      <c r="L482" s="161"/>
      <c r="M482" s="161"/>
      <c r="N482" s="161"/>
      <c r="O482" s="161"/>
      <c r="P482" s="161"/>
      <c r="Q482" s="161"/>
      <c r="R482" s="161"/>
      <c r="S482" s="161"/>
      <c r="T482" s="161"/>
      <c r="U482" s="161"/>
      <c r="V482" s="161"/>
      <c r="W482" s="161"/>
      <c r="X482" s="151"/>
      <c r="Y482" s="151"/>
      <c r="Z482" s="151"/>
      <c r="AA482" s="151"/>
      <c r="AB482" s="151"/>
      <c r="AC482" s="151"/>
      <c r="AD482" s="151"/>
      <c r="AE482" s="151"/>
      <c r="AF482" s="151"/>
      <c r="AG482" s="151" t="s">
        <v>136</v>
      </c>
      <c r="AH482" s="151"/>
      <c r="AI482" s="151"/>
      <c r="AJ482" s="151"/>
      <c r="AK482" s="151"/>
      <c r="AL482" s="151"/>
      <c r="AM482" s="151"/>
      <c r="AN482" s="151"/>
      <c r="AO482" s="151"/>
      <c r="AP482" s="151"/>
      <c r="AQ482" s="151"/>
      <c r="AR482" s="151"/>
      <c r="AS482" s="151"/>
      <c r="AT482" s="151"/>
      <c r="AU482" s="151"/>
      <c r="AV482" s="151"/>
      <c r="AW482" s="151"/>
      <c r="AX482" s="151"/>
      <c r="AY482" s="151"/>
      <c r="AZ482" s="151"/>
      <c r="BA482" s="151"/>
      <c r="BB482" s="151"/>
      <c r="BC482" s="151"/>
      <c r="BD482" s="151"/>
      <c r="BE482" s="151"/>
      <c r="BF482" s="151"/>
      <c r="BG482" s="151"/>
      <c r="BH482" s="151"/>
    </row>
    <row r="483" spans="1:60" ht="12.75" outlineLevel="1">
      <c r="A483" s="158"/>
      <c r="B483" s="159"/>
      <c r="C483" s="247"/>
      <c r="D483" s="248"/>
      <c r="E483" s="248"/>
      <c r="F483" s="248"/>
      <c r="G483" s="248"/>
      <c r="H483" s="161"/>
      <c r="I483" s="161"/>
      <c r="J483" s="161"/>
      <c r="K483" s="161"/>
      <c r="L483" s="161"/>
      <c r="M483" s="161"/>
      <c r="N483" s="161"/>
      <c r="O483" s="161"/>
      <c r="P483" s="161"/>
      <c r="Q483" s="161"/>
      <c r="R483" s="161"/>
      <c r="S483" s="161"/>
      <c r="T483" s="161"/>
      <c r="U483" s="161"/>
      <c r="V483" s="161"/>
      <c r="W483" s="161"/>
      <c r="X483" s="151"/>
      <c r="Y483" s="151"/>
      <c r="Z483" s="151"/>
      <c r="AA483" s="151"/>
      <c r="AB483" s="151"/>
      <c r="AC483" s="151"/>
      <c r="AD483" s="151"/>
      <c r="AE483" s="151"/>
      <c r="AF483" s="151"/>
      <c r="AG483" s="151" t="s">
        <v>127</v>
      </c>
      <c r="AH483" s="151"/>
      <c r="AI483" s="151"/>
      <c r="AJ483" s="151"/>
      <c r="AK483" s="151"/>
      <c r="AL483" s="151"/>
      <c r="AM483" s="151"/>
      <c r="AN483" s="151"/>
      <c r="AO483" s="151"/>
      <c r="AP483" s="151"/>
      <c r="AQ483" s="151"/>
      <c r="AR483" s="151"/>
      <c r="AS483" s="151"/>
      <c r="AT483" s="151"/>
      <c r="AU483" s="151"/>
      <c r="AV483" s="151"/>
      <c r="AW483" s="151"/>
      <c r="AX483" s="151"/>
      <c r="AY483" s="151"/>
      <c r="AZ483" s="151"/>
      <c r="BA483" s="151"/>
      <c r="BB483" s="151"/>
      <c r="BC483" s="151"/>
      <c r="BD483" s="151"/>
      <c r="BE483" s="151"/>
      <c r="BF483" s="151"/>
      <c r="BG483" s="151"/>
      <c r="BH483" s="151"/>
    </row>
    <row r="484" spans="1:60" ht="22.5" outlineLevel="1">
      <c r="A484" s="176">
        <v>74</v>
      </c>
      <c r="B484" s="177" t="s">
        <v>460</v>
      </c>
      <c r="C484" s="187" t="s">
        <v>461</v>
      </c>
      <c r="D484" s="178" t="s">
        <v>328</v>
      </c>
      <c r="E484" s="179">
        <v>53.46</v>
      </c>
      <c r="F484" s="180"/>
      <c r="G484" s="181">
        <f>ROUND(E484*F484,2)</f>
        <v>0</v>
      </c>
      <c r="H484" s="180"/>
      <c r="I484" s="181">
        <f>ROUND(E484*H484,2)</f>
        <v>0</v>
      </c>
      <c r="J484" s="180"/>
      <c r="K484" s="181">
        <f>ROUND(E484*J484,2)</f>
        <v>0</v>
      </c>
      <c r="L484" s="181">
        <v>21</v>
      </c>
      <c r="M484" s="181">
        <f>G484*(1+L484/100)</f>
        <v>0</v>
      </c>
      <c r="N484" s="181">
        <v>0.0018700000000000001</v>
      </c>
      <c r="O484" s="181">
        <f>ROUND(E484*N484,2)</f>
        <v>0.1</v>
      </c>
      <c r="P484" s="181">
        <v>0</v>
      </c>
      <c r="Q484" s="181">
        <f>ROUND(E484*P484,2)</f>
        <v>0</v>
      </c>
      <c r="R484" s="181" t="s">
        <v>287</v>
      </c>
      <c r="S484" s="181" t="s">
        <v>123</v>
      </c>
      <c r="T484" s="182" t="s">
        <v>123</v>
      </c>
      <c r="U484" s="161">
        <v>0</v>
      </c>
      <c r="V484" s="161">
        <f>ROUND(E484*U484,2)</f>
        <v>0</v>
      </c>
      <c r="W484" s="161"/>
      <c r="X484" s="151"/>
      <c r="Y484" s="151"/>
      <c r="Z484" s="151"/>
      <c r="AA484" s="151"/>
      <c r="AB484" s="151"/>
      <c r="AC484" s="151"/>
      <c r="AD484" s="151"/>
      <c r="AE484" s="151"/>
      <c r="AF484" s="151"/>
      <c r="AG484" s="151" t="s">
        <v>462</v>
      </c>
      <c r="AH484" s="151"/>
      <c r="AI484" s="151"/>
      <c r="AJ484" s="151"/>
      <c r="AK484" s="151"/>
      <c r="AL484" s="151"/>
      <c r="AM484" s="151"/>
      <c r="AN484" s="151"/>
      <c r="AO484" s="151"/>
      <c r="AP484" s="151"/>
      <c r="AQ484" s="151"/>
      <c r="AR484" s="151"/>
      <c r="AS484" s="151"/>
      <c r="AT484" s="151"/>
      <c r="AU484" s="151"/>
      <c r="AV484" s="151"/>
      <c r="AW484" s="151"/>
      <c r="AX484" s="151"/>
      <c r="AY484" s="151"/>
      <c r="AZ484" s="151"/>
      <c r="BA484" s="151"/>
      <c r="BB484" s="151"/>
      <c r="BC484" s="151"/>
      <c r="BD484" s="151"/>
      <c r="BE484" s="151"/>
      <c r="BF484" s="151"/>
      <c r="BG484" s="151"/>
      <c r="BH484" s="151"/>
    </row>
    <row r="485" spans="1:60" ht="12.75" outlineLevel="1">
      <c r="A485" s="158"/>
      <c r="B485" s="159"/>
      <c r="C485" s="249" t="s">
        <v>463</v>
      </c>
      <c r="D485" s="250"/>
      <c r="E485" s="250"/>
      <c r="F485" s="250"/>
      <c r="G485" s="250"/>
      <c r="H485" s="161"/>
      <c r="I485" s="161"/>
      <c r="J485" s="161"/>
      <c r="K485" s="161"/>
      <c r="L485" s="161"/>
      <c r="M485" s="161"/>
      <c r="N485" s="161"/>
      <c r="O485" s="161"/>
      <c r="P485" s="161"/>
      <c r="Q485" s="161"/>
      <c r="R485" s="161"/>
      <c r="S485" s="161"/>
      <c r="T485" s="161"/>
      <c r="U485" s="161"/>
      <c r="V485" s="161"/>
      <c r="W485" s="161"/>
      <c r="X485" s="151"/>
      <c r="Y485" s="151"/>
      <c r="Z485" s="151"/>
      <c r="AA485" s="151"/>
      <c r="AB485" s="151"/>
      <c r="AC485" s="151"/>
      <c r="AD485" s="151"/>
      <c r="AE485" s="151"/>
      <c r="AF485" s="151"/>
      <c r="AG485" s="151" t="s">
        <v>136</v>
      </c>
      <c r="AH485" s="151"/>
      <c r="AI485" s="151"/>
      <c r="AJ485" s="151"/>
      <c r="AK485" s="151"/>
      <c r="AL485" s="151"/>
      <c r="AM485" s="151"/>
      <c r="AN485" s="151"/>
      <c r="AO485" s="151"/>
      <c r="AP485" s="151"/>
      <c r="AQ485" s="151"/>
      <c r="AR485" s="151"/>
      <c r="AS485" s="151"/>
      <c r="AT485" s="151"/>
      <c r="AU485" s="151"/>
      <c r="AV485" s="151"/>
      <c r="AW485" s="151"/>
      <c r="AX485" s="151"/>
      <c r="AY485" s="151"/>
      <c r="AZ485" s="151"/>
      <c r="BA485" s="151"/>
      <c r="BB485" s="151"/>
      <c r="BC485" s="151"/>
      <c r="BD485" s="151"/>
      <c r="BE485" s="151"/>
      <c r="BF485" s="151"/>
      <c r="BG485" s="151"/>
      <c r="BH485" s="151"/>
    </row>
    <row r="486" spans="1:60" ht="12.75" outlineLevel="1">
      <c r="A486" s="158"/>
      <c r="B486" s="159"/>
      <c r="C486" s="188" t="s">
        <v>436</v>
      </c>
      <c r="D486" s="163"/>
      <c r="E486" s="164">
        <v>16.200000000000003</v>
      </c>
      <c r="F486" s="161"/>
      <c r="G486" s="161"/>
      <c r="H486" s="161"/>
      <c r="I486" s="161"/>
      <c r="J486" s="161"/>
      <c r="K486" s="161"/>
      <c r="L486" s="161"/>
      <c r="M486" s="161"/>
      <c r="N486" s="161"/>
      <c r="O486" s="161"/>
      <c r="P486" s="161"/>
      <c r="Q486" s="161"/>
      <c r="R486" s="161"/>
      <c r="S486" s="161"/>
      <c r="T486" s="161"/>
      <c r="U486" s="161"/>
      <c r="V486" s="161"/>
      <c r="W486" s="161"/>
      <c r="X486" s="151"/>
      <c r="Y486" s="151"/>
      <c r="Z486" s="151"/>
      <c r="AA486" s="151"/>
      <c r="AB486" s="151"/>
      <c r="AC486" s="151"/>
      <c r="AD486" s="151"/>
      <c r="AE486" s="151"/>
      <c r="AF486" s="151"/>
      <c r="AG486" s="151" t="s">
        <v>138</v>
      </c>
      <c r="AH486" s="151">
        <v>0</v>
      </c>
      <c r="AI486" s="151"/>
      <c r="AJ486" s="151"/>
      <c r="AK486" s="151"/>
      <c r="AL486" s="151"/>
      <c r="AM486" s="151"/>
      <c r="AN486" s="151"/>
      <c r="AO486" s="151"/>
      <c r="AP486" s="151"/>
      <c r="AQ486" s="151"/>
      <c r="AR486" s="151"/>
      <c r="AS486" s="151"/>
      <c r="AT486" s="151"/>
      <c r="AU486" s="151"/>
      <c r="AV486" s="151"/>
      <c r="AW486" s="151"/>
      <c r="AX486" s="151"/>
      <c r="AY486" s="151"/>
      <c r="AZ486" s="151"/>
      <c r="BA486" s="151"/>
      <c r="BB486" s="151"/>
      <c r="BC486" s="151"/>
      <c r="BD486" s="151"/>
      <c r="BE486" s="151"/>
      <c r="BF486" s="151"/>
      <c r="BG486" s="151"/>
      <c r="BH486" s="151"/>
    </row>
    <row r="487" spans="1:60" ht="12.75" outlineLevel="1">
      <c r="A487" s="158"/>
      <c r="B487" s="159"/>
      <c r="C487" s="188" t="s">
        <v>437</v>
      </c>
      <c r="D487" s="163"/>
      <c r="E487" s="164">
        <v>20.150000000000002</v>
      </c>
      <c r="F487" s="161"/>
      <c r="G487" s="161"/>
      <c r="H487" s="161"/>
      <c r="I487" s="161"/>
      <c r="J487" s="161"/>
      <c r="K487" s="161"/>
      <c r="L487" s="161"/>
      <c r="M487" s="161"/>
      <c r="N487" s="161"/>
      <c r="O487" s="161"/>
      <c r="P487" s="161"/>
      <c r="Q487" s="161"/>
      <c r="R487" s="161"/>
      <c r="S487" s="161"/>
      <c r="T487" s="161"/>
      <c r="U487" s="161"/>
      <c r="V487" s="161"/>
      <c r="W487" s="161"/>
      <c r="X487" s="151"/>
      <c r="Y487" s="151"/>
      <c r="Z487" s="151"/>
      <c r="AA487" s="151"/>
      <c r="AB487" s="151"/>
      <c r="AC487" s="151"/>
      <c r="AD487" s="151"/>
      <c r="AE487" s="151"/>
      <c r="AF487" s="151"/>
      <c r="AG487" s="151" t="s">
        <v>138</v>
      </c>
      <c r="AH487" s="151">
        <v>0</v>
      </c>
      <c r="AI487" s="151"/>
      <c r="AJ487" s="151"/>
      <c r="AK487" s="151"/>
      <c r="AL487" s="151"/>
      <c r="AM487" s="151"/>
      <c r="AN487" s="151"/>
      <c r="AO487" s="151"/>
      <c r="AP487" s="151"/>
      <c r="AQ487" s="151"/>
      <c r="AR487" s="151"/>
      <c r="AS487" s="151"/>
      <c r="AT487" s="151"/>
      <c r="AU487" s="151"/>
      <c r="AV487" s="151"/>
      <c r="AW487" s="151"/>
      <c r="AX487" s="151"/>
      <c r="AY487" s="151"/>
      <c r="AZ487" s="151"/>
      <c r="BA487" s="151"/>
      <c r="BB487" s="151"/>
      <c r="BC487" s="151"/>
      <c r="BD487" s="151"/>
      <c r="BE487" s="151"/>
      <c r="BF487" s="151"/>
      <c r="BG487" s="151"/>
      <c r="BH487" s="151"/>
    </row>
    <row r="488" spans="1:60" ht="12.75" outlineLevel="1">
      <c r="A488" s="158"/>
      <c r="B488" s="159"/>
      <c r="C488" s="188" t="s">
        <v>438</v>
      </c>
      <c r="D488" s="163"/>
      <c r="E488" s="164">
        <v>13.15</v>
      </c>
      <c r="F488" s="161"/>
      <c r="G488" s="161"/>
      <c r="H488" s="161"/>
      <c r="I488" s="161"/>
      <c r="J488" s="161"/>
      <c r="K488" s="161"/>
      <c r="L488" s="161"/>
      <c r="M488" s="161"/>
      <c r="N488" s="161"/>
      <c r="O488" s="161"/>
      <c r="P488" s="161"/>
      <c r="Q488" s="161"/>
      <c r="R488" s="161"/>
      <c r="S488" s="161"/>
      <c r="T488" s="161"/>
      <c r="U488" s="161"/>
      <c r="V488" s="161"/>
      <c r="W488" s="161"/>
      <c r="X488" s="151"/>
      <c r="Y488" s="151"/>
      <c r="Z488" s="151"/>
      <c r="AA488" s="151"/>
      <c r="AB488" s="151"/>
      <c r="AC488" s="151"/>
      <c r="AD488" s="151"/>
      <c r="AE488" s="151"/>
      <c r="AF488" s="151"/>
      <c r="AG488" s="151" t="s">
        <v>138</v>
      </c>
      <c r="AH488" s="151">
        <v>0</v>
      </c>
      <c r="AI488" s="151"/>
      <c r="AJ488" s="151"/>
      <c r="AK488" s="151"/>
      <c r="AL488" s="151"/>
      <c r="AM488" s="151"/>
      <c r="AN488" s="151"/>
      <c r="AO488" s="151"/>
      <c r="AP488" s="151"/>
      <c r="AQ488" s="151"/>
      <c r="AR488" s="151"/>
      <c r="AS488" s="151"/>
      <c r="AT488" s="151"/>
      <c r="AU488" s="151"/>
      <c r="AV488" s="151"/>
      <c r="AW488" s="151"/>
      <c r="AX488" s="151"/>
      <c r="AY488" s="151"/>
      <c r="AZ488" s="151"/>
      <c r="BA488" s="151"/>
      <c r="BB488" s="151"/>
      <c r="BC488" s="151"/>
      <c r="BD488" s="151"/>
      <c r="BE488" s="151"/>
      <c r="BF488" s="151"/>
      <c r="BG488" s="151"/>
      <c r="BH488" s="151"/>
    </row>
    <row r="489" spans="1:60" ht="12.75" outlineLevel="1">
      <c r="A489" s="158"/>
      <c r="B489" s="159"/>
      <c r="C489" s="191" t="s">
        <v>266</v>
      </c>
      <c r="D489" s="167"/>
      <c r="E489" s="168">
        <v>49.5</v>
      </c>
      <c r="F489" s="161"/>
      <c r="G489" s="161"/>
      <c r="H489" s="161"/>
      <c r="I489" s="161"/>
      <c r="J489" s="161"/>
      <c r="K489" s="161"/>
      <c r="L489" s="161"/>
      <c r="M489" s="161"/>
      <c r="N489" s="161"/>
      <c r="O489" s="161"/>
      <c r="P489" s="161"/>
      <c r="Q489" s="161"/>
      <c r="R489" s="161"/>
      <c r="S489" s="161"/>
      <c r="T489" s="161"/>
      <c r="U489" s="161"/>
      <c r="V489" s="161"/>
      <c r="W489" s="161"/>
      <c r="X489" s="151"/>
      <c r="Y489" s="151"/>
      <c r="Z489" s="151"/>
      <c r="AA489" s="151"/>
      <c r="AB489" s="151"/>
      <c r="AC489" s="151"/>
      <c r="AD489" s="151"/>
      <c r="AE489" s="151"/>
      <c r="AF489" s="151"/>
      <c r="AG489" s="151" t="s">
        <v>138</v>
      </c>
      <c r="AH489" s="151">
        <v>1</v>
      </c>
      <c r="AI489" s="151"/>
      <c r="AJ489" s="151"/>
      <c r="AK489" s="151"/>
      <c r="AL489" s="151"/>
      <c r="AM489" s="151"/>
      <c r="AN489" s="151"/>
      <c r="AO489" s="151"/>
      <c r="AP489" s="151"/>
      <c r="AQ489" s="151"/>
      <c r="AR489" s="151"/>
      <c r="AS489" s="151"/>
      <c r="AT489" s="151"/>
      <c r="AU489" s="151"/>
      <c r="AV489" s="151"/>
      <c r="AW489" s="151"/>
      <c r="AX489" s="151"/>
      <c r="AY489" s="151"/>
      <c r="AZ489" s="151"/>
      <c r="BA489" s="151"/>
      <c r="BB489" s="151"/>
      <c r="BC489" s="151"/>
      <c r="BD489" s="151"/>
      <c r="BE489" s="151"/>
      <c r="BF489" s="151"/>
      <c r="BG489" s="151"/>
      <c r="BH489" s="151"/>
    </row>
    <row r="490" spans="1:60" ht="12.75" outlineLevel="1">
      <c r="A490" s="158"/>
      <c r="B490" s="159"/>
      <c r="C490" s="188" t="s">
        <v>464</v>
      </c>
      <c r="D490" s="163"/>
      <c r="E490" s="164">
        <v>3.9600000000000004</v>
      </c>
      <c r="F490" s="161"/>
      <c r="G490" s="161"/>
      <c r="H490" s="161"/>
      <c r="I490" s="161"/>
      <c r="J490" s="161"/>
      <c r="K490" s="161"/>
      <c r="L490" s="161"/>
      <c r="M490" s="161"/>
      <c r="N490" s="161"/>
      <c r="O490" s="161"/>
      <c r="P490" s="161"/>
      <c r="Q490" s="161"/>
      <c r="R490" s="161"/>
      <c r="S490" s="161"/>
      <c r="T490" s="161"/>
      <c r="U490" s="161"/>
      <c r="V490" s="161"/>
      <c r="W490" s="161"/>
      <c r="X490" s="151"/>
      <c r="Y490" s="151"/>
      <c r="Z490" s="151"/>
      <c r="AA490" s="151"/>
      <c r="AB490" s="151"/>
      <c r="AC490" s="151"/>
      <c r="AD490" s="151"/>
      <c r="AE490" s="151"/>
      <c r="AF490" s="151"/>
      <c r="AG490" s="151" t="s">
        <v>138</v>
      </c>
      <c r="AH490" s="151">
        <v>0</v>
      </c>
      <c r="AI490" s="151"/>
      <c r="AJ490" s="151"/>
      <c r="AK490" s="151"/>
      <c r="AL490" s="151"/>
      <c r="AM490" s="151"/>
      <c r="AN490" s="151"/>
      <c r="AO490" s="151"/>
      <c r="AP490" s="151"/>
      <c r="AQ490" s="151"/>
      <c r="AR490" s="151"/>
      <c r="AS490" s="151"/>
      <c r="AT490" s="151"/>
      <c r="AU490" s="151"/>
      <c r="AV490" s="151"/>
      <c r="AW490" s="151"/>
      <c r="AX490" s="151"/>
      <c r="AY490" s="151"/>
      <c r="AZ490" s="151"/>
      <c r="BA490" s="151"/>
      <c r="BB490" s="151"/>
      <c r="BC490" s="151"/>
      <c r="BD490" s="151"/>
      <c r="BE490" s="151"/>
      <c r="BF490" s="151"/>
      <c r="BG490" s="151"/>
      <c r="BH490" s="151"/>
    </row>
    <row r="491" spans="1:60" ht="12.75" outlineLevel="1">
      <c r="A491" s="158"/>
      <c r="B491" s="159"/>
      <c r="C491" s="247"/>
      <c r="D491" s="248"/>
      <c r="E491" s="248"/>
      <c r="F491" s="248"/>
      <c r="G491" s="248"/>
      <c r="H491" s="161"/>
      <c r="I491" s="161"/>
      <c r="J491" s="161"/>
      <c r="K491" s="161"/>
      <c r="L491" s="161"/>
      <c r="M491" s="161"/>
      <c r="N491" s="161"/>
      <c r="O491" s="161"/>
      <c r="P491" s="161"/>
      <c r="Q491" s="161"/>
      <c r="R491" s="161"/>
      <c r="S491" s="161"/>
      <c r="T491" s="161"/>
      <c r="U491" s="161"/>
      <c r="V491" s="161"/>
      <c r="W491" s="161"/>
      <c r="X491" s="151"/>
      <c r="Y491" s="151"/>
      <c r="Z491" s="151"/>
      <c r="AA491" s="151"/>
      <c r="AB491" s="151"/>
      <c r="AC491" s="151"/>
      <c r="AD491" s="151"/>
      <c r="AE491" s="151"/>
      <c r="AF491" s="151"/>
      <c r="AG491" s="151" t="s">
        <v>127</v>
      </c>
      <c r="AH491" s="151"/>
      <c r="AI491" s="151"/>
      <c r="AJ491" s="151"/>
      <c r="AK491" s="151"/>
      <c r="AL491" s="151"/>
      <c r="AM491" s="151"/>
      <c r="AN491" s="151"/>
      <c r="AO491" s="151"/>
      <c r="AP491" s="151"/>
      <c r="AQ491" s="151"/>
      <c r="AR491" s="151"/>
      <c r="AS491" s="151"/>
      <c r="AT491" s="151"/>
      <c r="AU491" s="151"/>
      <c r="AV491" s="151"/>
      <c r="AW491" s="151"/>
      <c r="AX491" s="151"/>
      <c r="AY491" s="151"/>
      <c r="AZ491" s="151"/>
      <c r="BA491" s="151"/>
      <c r="BB491" s="151"/>
      <c r="BC491" s="151"/>
      <c r="BD491" s="151"/>
      <c r="BE491" s="151"/>
      <c r="BF491" s="151"/>
      <c r="BG491" s="151"/>
      <c r="BH491" s="151"/>
    </row>
    <row r="492" spans="1:60" ht="22.5" outlineLevel="1">
      <c r="A492" s="176">
        <v>75</v>
      </c>
      <c r="B492" s="177" t="s">
        <v>465</v>
      </c>
      <c r="C492" s="187" t="s">
        <v>466</v>
      </c>
      <c r="D492" s="178" t="s">
        <v>121</v>
      </c>
      <c r="E492" s="179">
        <v>16</v>
      </c>
      <c r="F492" s="180"/>
      <c r="G492" s="181">
        <f>ROUND(E492*F492,2)</f>
        <v>0</v>
      </c>
      <c r="H492" s="180"/>
      <c r="I492" s="181">
        <f>ROUND(E492*H492,2)</f>
        <v>0</v>
      </c>
      <c r="J492" s="180"/>
      <c r="K492" s="181">
        <f>ROUND(E492*J492,2)</f>
        <v>0</v>
      </c>
      <c r="L492" s="181">
        <v>21</v>
      </c>
      <c r="M492" s="181">
        <f>G492*(1+L492/100)</f>
        <v>0</v>
      </c>
      <c r="N492" s="181">
        <v>0.00026000000000000003</v>
      </c>
      <c r="O492" s="181">
        <f>ROUND(E492*N492,2)</f>
        <v>0</v>
      </c>
      <c r="P492" s="181">
        <v>0</v>
      </c>
      <c r="Q492" s="181">
        <f>ROUND(E492*P492,2)</f>
        <v>0</v>
      </c>
      <c r="R492" s="181" t="s">
        <v>287</v>
      </c>
      <c r="S492" s="181" t="s">
        <v>123</v>
      </c>
      <c r="T492" s="182" t="s">
        <v>123</v>
      </c>
      <c r="U492" s="161">
        <v>0</v>
      </c>
      <c r="V492" s="161">
        <f>ROUND(E492*U492,2)</f>
        <v>0</v>
      </c>
      <c r="W492" s="161"/>
      <c r="X492" s="151"/>
      <c r="Y492" s="151"/>
      <c r="Z492" s="151"/>
      <c r="AA492" s="151"/>
      <c r="AB492" s="151"/>
      <c r="AC492" s="151"/>
      <c r="AD492" s="151"/>
      <c r="AE492" s="151"/>
      <c r="AF492" s="151"/>
      <c r="AG492" s="151" t="s">
        <v>467</v>
      </c>
      <c r="AH492" s="151"/>
      <c r="AI492" s="151"/>
      <c r="AJ492" s="151"/>
      <c r="AK492" s="151"/>
      <c r="AL492" s="151"/>
      <c r="AM492" s="151"/>
      <c r="AN492" s="151"/>
      <c r="AO492" s="151"/>
      <c r="AP492" s="151"/>
      <c r="AQ492" s="151"/>
      <c r="AR492" s="151"/>
      <c r="AS492" s="151"/>
      <c r="AT492" s="151"/>
      <c r="AU492" s="151"/>
      <c r="AV492" s="151"/>
      <c r="AW492" s="151"/>
      <c r="AX492" s="151"/>
      <c r="AY492" s="151"/>
      <c r="AZ492" s="151"/>
      <c r="BA492" s="151"/>
      <c r="BB492" s="151"/>
      <c r="BC492" s="151"/>
      <c r="BD492" s="151"/>
      <c r="BE492" s="151"/>
      <c r="BF492" s="151"/>
      <c r="BG492" s="151"/>
      <c r="BH492" s="151"/>
    </row>
    <row r="493" spans="1:60" ht="12.75" outlineLevel="1">
      <c r="A493" s="158"/>
      <c r="B493" s="159"/>
      <c r="C493" s="188" t="s">
        <v>468</v>
      </c>
      <c r="D493" s="163"/>
      <c r="E493" s="164">
        <v>8</v>
      </c>
      <c r="F493" s="161"/>
      <c r="G493" s="161"/>
      <c r="H493" s="161"/>
      <c r="I493" s="161"/>
      <c r="J493" s="161"/>
      <c r="K493" s="161"/>
      <c r="L493" s="161"/>
      <c r="M493" s="161"/>
      <c r="N493" s="161"/>
      <c r="O493" s="161"/>
      <c r="P493" s="161"/>
      <c r="Q493" s="161"/>
      <c r="R493" s="161"/>
      <c r="S493" s="161"/>
      <c r="T493" s="161"/>
      <c r="U493" s="161"/>
      <c r="V493" s="161"/>
      <c r="W493" s="161"/>
      <c r="X493" s="151"/>
      <c r="Y493" s="151"/>
      <c r="Z493" s="151"/>
      <c r="AA493" s="151"/>
      <c r="AB493" s="151"/>
      <c r="AC493" s="151"/>
      <c r="AD493" s="151"/>
      <c r="AE493" s="151"/>
      <c r="AF493" s="151"/>
      <c r="AG493" s="151" t="s">
        <v>138</v>
      </c>
      <c r="AH493" s="151">
        <v>0</v>
      </c>
      <c r="AI493" s="151"/>
      <c r="AJ493" s="151"/>
      <c r="AK493" s="151"/>
      <c r="AL493" s="151"/>
      <c r="AM493" s="151"/>
      <c r="AN493" s="151"/>
      <c r="AO493" s="151"/>
      <c r="AP493" s="151"/>
      <c r="AQ493" s="151"/>
      <c r="AR493" s="151"/>
      <c r="AS493" s="151"/>
      <c r="AT493" s="151"/>
      <c r="AU493" s="151"/>
      <c r="AV493" s="151"/>
      <c r="AW493" s="151"/>
      <c r="AX493" s="151"/>
      <c r="AY493" s="151"/>
      <c r="AZ493" s="151"/>
      <c r="BA493" s="151"/>
      <c r="BB493" s="151"/>
      <c r="BC493" s="151"/>
      <c r="BD493" s="151"/>
      <c r="BE493" s="151"/>
      <c r="BF493" s="151"/>
      <c r="BG493" s="151"/>
      <c r="BH493" s="151"/>
    </row>
    <row r="494" spans="1:60" ht="12.75" outlineLevel="1">
      <c r="A494" s="158"/>
      <c r="B494" s="159"/>
      <c r="C494" s="188" t="s">
        <v>469</v>
      </c>
      <c r="D494" s="163"/>
      <c r="E494" s="164">
        <v>4</v>
      </c>
      <c r="F494" s="161"/>
      <c r="G494" s="161"/>
      <c r="H494" s="161"/>
      <c r="I494" s="161"/>
      <c r="J494" s="161"/>
      <c r="K494" s="161"/>
      <c r="L494" s="161"/>
      <c r="M494" s="161"/>
      <c r="N494" s="161"/>
      <c r="O494" s="161"/>
      <c r="P494" s="161"/>
      <c r="Q494" s="161"/>
      <c r="R494" s="161"/>
      <c r="S494" s="161"/>
      <c r="T494" s="161"/>
      <c r="U494" s="161"/>
      <c r="V494" s="161"/>
      <c r="W494" s="161"/>
      <c r="X494" s="151"/>
      <c r="Y494" s="151"/>
      <c r="Z494" s="151"/>
      <c r="AA494" s="151"/>
      <c r="AB494" s="151"/>
      <c r="AC494" s="151"/>
      <c r="AD494" s="151"/>
      <c r="AE494" s="151"/>
      <c r="AF494" s="151"/>
      <c r="AG494" s="151" t="s">
        <v>138</v>
      </c>
      <c r="AH494" s="151">
        <v>0</v>
      </c>
      <c r="AI494" s="151"/>
      <c r="AJ494" s="151"/>
      <c r="AK494" s="151"/>
      <c r="AL494" s="151"/>
      <c r="AM494" s="151"/>
      <c r="AN494" s="151"/>
      <c r="AO494" s="151"/>
      <c r="AP494" s="151"/>
      <c r="AQ494" s="151"/>
      <c r="AR494" s="151"/>
      <c r="AS494" s="151"/>
      <c r="AT494" s="151"/>
      <c r="AU494" s="151"/>
      <c r="AV494" s="151"/>
      <c r="AW494" s="151"/>
      <c r="AX494" s="151"/>
      <c r="AY494" s="151"/>
      <c r="AZ494" s="151"/>
      <c r="BA494" s="151"/>
      <c r="BB494" s="151"/>
      <c r="BC494" s="151"/>
      <c r="BD494" s="151"/>
      <c r="BE494" s="151"/>
      <c r="BF494" s="151"/>
      <c r="BG494" s="151"/>
      <c r="BH494" s="151"/>
    </row>
    <row r="495" spans="1:60" ht="12.75" outlineLevel="1">
      <c r="A495" s="158"/>
      <c r="B495" s="159"/>
      <c r="C495" s="188" t="s">
        <v>470</v>
      </c>
      <c r="D495" s="163"/>
      <c r="E495" s="164">
        <v>4</v>
      </c>
      <c r="F495" s="161"/>
      <c r="G495" s="161"/>
      <c r="H495" s="161"/>
      <c r="I495" s="161"/>
      <c r="J495" s="161"/>
      <c r="K495" s="161"/>
      <c r="L495" s="161"/>
      <c r="M495" s="161"/>
      <c r="N495" s="161"/>
      <c r="O495" s="161"/>
      <c r="P495" s="161"/>
      <c r="Q495" s="161"/>
      <c r="R495" s="161"/>
      <c r="S495" s="161"/>
      <c r="T495" s="161"/>
      <c r="U495" s="161"/>
      <c r="V495" s="161"/>
      <c r="W495" s="161"/>
      <c r="X495" s="151"/>
      <c r="Y495" s="151"/>
      <c r="Z495" s="151"/>
      <c r="AA495" s="151"/>
      <c r="AB495" s="151"/>
      <c r="AC495" s="151"/>
      <c r="AD495" s="151"/>
      <c r="AE495" s="151"/>
      <c r="AF495" s="151"/>
      <c r="AG495" s="151" t="s">
        <v>138</v>
      </c>
      <c r="AH495" s="151">
        <v>0</v>
      </c>
      <c r="AI495" s="151"/>
      <c r="AJ495" s="151"/>
      <c r="AK495" s="151"/>
      <c r="AL495" s="151"/>
      <c r="AM495" s="151"/>
      <c r="AN495" s="151"/>
      <c r="AO495" s="151"/>
      <c r="AP495" s="151"/>
      <c r="AQ495" s="151"/>
      <c r="AR495" s="151"/>
      <c r="AS495" s="151"/>
      <c r="AT495" s="151"/>
      <c r="AU495" s="151"/>
      <c r="AV495" s="151"/>
      <c r="AW495" s="151"/>
      <c r="AX495" s="151"/>
      <c r="AY495" s="151"/>
      <c r="AZ495" s="151"/>
      <c r="BA495" s="151"/>
      <c r="BB495" s="151"/>
      <c r="BC495" s="151"/>
      <c r="BD495" s="151"/>
      <c r="BE495" s="151"/>
      <c r="BF495" s="151"/>
      <c r="BG495" s="151"/>
      <c r="BH495" s="151"/>
    </row>
    <row r="496" spans="1:60" ht="12.75" outlineLevel="1">
      <c r="A496" s="158"/>
      <c r="B496" s="159"/>
      <c r="C496" s="247"/>
      <c r="D496" s="248"/>
      <c r="E496" s="248"/>
      <c r="F496" s="248"/>
      <c r="G496" s="248"/>
      <c r="H496" s="161"/>
      <c r="I496" s="161"/>
      <c r="J496" s="161"/>
      <c r="K496" s="161"/>
      <c r="L496" s="161"/>
      <c r="M496" s="161"/>
      <c r="N496" s="161"/>
      <c r="O496" s="161"/>
      <c r="P496" s="161"/>
      <c r="Q496" s="161"/>
      <c r="R496" s="161"/>
      <c r="S496" s="161"/>
      <c r="T496" s="161"/>
      <c r="U496" s="161"/>
      <c r="V496" s="161"/>
      <c r="W496" s="161"/>
      <c r="X496" s="151"/>
      <c r="Y496" s="151"/>
      <c r="Z496" s="151"/>
      <c r="AA496" s="151"/>
      <c r="AB496" s="151"/>
      <c r="AC496" s="151"/>
      <c r="AD496" s="151"/>
      <c r="AE496" s="151"/>
      <c r="AF496" s="151"/>
      <c r="AG496" s="151" t="s">
        <v>127</v>
      </c>
      <c r="AH496" s="151"/>
      <c r="AI496" s="151"/>
      <c r="AJ496" s="151"/>
      <c r="AK496" s="151"/>
      <c r="AL496" s="151"/>
      <c r="AM496" s="151"/>
      <c r="AN496" s="151"/>
      <c r="AO496" s="151"/>
      <c r="AP496" s="151"/>
      <c r="AQ496" s="151"/>
      <c r="AR496" s="151"/>
      <c r="AS496" s="151"/>
      <c r="AT496" s="151"/>
      <c r="AU496" s="151"/>
      <c r="AV496" s="151"/>
      <c r="AW496" s="151"/>
      <c r="AX496" s="151"/>
      <c r="AY496" s="151"/>
      <c r="AZ496" s="151"/>
      <c r="BA496" s="151"/>
      <c r="BB496" s="151"/>
      <c r="BC496" s="151"/>
      <c r="BD496" s="151"/>
      <c r="BE496" s="151"/>
      <c r="BF496" s="151"/>
      <c r="BG496" s="151"/>
      <c r="BH496" s="151"/>
    </row>
    <row r="497" spans="1:60" ht="22.5" outlineLevel="1">
      <c r="A497" s="176">
        <v>76</v>
      </c>
      <c r="B497" s="177" t="s">
        <v>471</v>
      </c>
      <c r="C497" s="187" t="s">
        <v>472</v>
      </c>
      <c r="D497" s="178" t="s">
        <v>473</v>
      </c>
      <c r="E497" s="179">
        <v>106.92</v>
      </c>
      <c r="F497" s="180"/>
      <c r="G497" s="181">
        <f>ROUND(E497*F497,2)</f>
        <v>0</v>
      </c>
      <c r="H497" s="180"/>
      <c r="I497" s="181">
        <f>ROUND(E497*H497,2)</f>
        <v>0</v>
      </c>
      <c r="J497" s="180"/>
      <c r="K497" s="181">
        <f>ROUND(E497*J497,2)</f>
        <v>0</v>
      </c>
      <c r="L497" s="181">
        <v>21</v>
      </c>
      <c r="M497" s="181">
        <f>G497*(1+L497/100)</f>
        <v>0</v>
      </c>
      <c r="N497" s="181">
        <v>3E-05</v>
      </c>
      <c r="O497" s="181">
        <f>ROUND(E497*N497,2)</f>
        <v>0</v>
      </c>
      <c r="P497" s="181">
        <v>0</v>
      </c>
      <c r="Q497" s="181">
        <f>ROUND(E497*P497,2)</f>
        <v>0</v>
      </c>
      <c r="R497" s="181"/>
      <c r="S497" s="181" t="s">
        <v>322</v>
      </c>
      <c r="T497" s="182" t="s">
        <v>435</v>
      </c>
      <c r="U497" s="161">
        <v>0</v>
      </c>
      <c r="V497" s="161">
        <f>ROUND(E497*U497,2)</f>
        <v>0</v>
      </c>
      <c r="W497" s="161"/>
      <c r="X497" s="151"/>
      <c r="Y497" s="151"/>
      <c r="Z497" s="151"/>
      <c r="AA497" s="151"/>
      <c r="AB497" s="151"/>
      <c r="AC497" s="151"/>
      <c r="AD497" s="151"/>
      <c r="AE497" s="151"/>
      <c r="AF497" s="151"/>
      <c r="AG497" s="151" t="s">
        <v>288</v>
      </c>
      <c r="AH497" s="151"/>
      <c r="AI497" s="151"/>
      <c r="AJ497" s="151"/>
      <c r="AK497" s="151"/>
      <c r="AL497" s="151"/>
      <c r="AM497" s="151"/>
      <c r="AN497" s="151"/>
      <c r="AO497" s="151"/>
      <c r="AP497" s="151"/>
      <c r="AQ497" s="151"/>
      <c r="AR497" s="151"/>
      <c r="AS497" s="151"/>
      <c r="AT497" s="151"/>
      <c r="AU497" s="151"/>
      <c r="AV497" s="151"/>
      <c r="AW497" s="151"/>
      <c r="AX497" s="151"/>
      <c r="AY497" s="151"/>
      <c r="AZ497" s="151"/>
      <c r="BA497" s="151"/>
      <c r="BB497" s="151"/>
      <c r="BC497" s="151"/>
      <c r="BD497" s="151"/>
      <c r="BE497" s="151"/>
      <c r="BF497" s="151"/>
      <c r="BG497" s="151"/>
      <c r="BH497" s="151"/>
    </row>
    <row r="498" spans="1:60" ht="12.75" outlineLevel="1">
      <c r="A498" s="158"/>
      <c r="B498" s="159"/>
      <c r="C498" s="188" t="s">
        <v>474</v>
      </c>
      <c r="D498" s="163"/>
      <c r="E498" s="164">
        <v>32.400000000000006</v>
      </c>
      <c r="F498" s="161"/>
      <c r="G498" s="161"/>
      <c r="H498" s="161"/>
      <c r="I498" s="161"/>
      <c r="J498" s="161"/>
      <c r="K498" s="161"/>
      <c r="L498" s="161"/>
      <c r="M498" s="161"/>
      <c r="N498" s="161"/>
      <c r="O498" s="161"/>
      <c r="P498" s="161"/>
      <c r="Q498" s="161"/>
      <c r="R498" s="161"/>
      <c r="S498" s="161"/>
      <c r="T498" s="161"/>
      <c r="U498" s="161"/>
      <c r="V498" s="161"/>
      <c r="W498" s="161"/>
      <c r="X498" s="151"/>
      <c r="Y498" s="151"/>
      <c r="Z498" s="151"/>
      <c r="AA498" s="151"/>
      <c r="AB498" s="151"/>
      <c r="AC498" s="151"/>
      <c r="AD498" s="151"/>
      <c r="AE498" s="151"/>
      <c r="AF498" s="151"/>
      <c r="AG498" s="151" t="s">
        <v>138</v>
      </c>
      <c r="AH498" s="151">
        <v>0</v>
      </c>
      <c r="AI498" s="151"/>
      <c r="AJ498" s="151"/>
      <c r="AK498" s="151"/>
      <c r="AL498" s="151"/>
      <c r="AM498" s="151"/>
      <c r="AN498" s="151"/>
      <c r="AO498" s="151"/>
      <c r="AP498" s="151"/>
      <c r="AQ498" s="151"/>
      <c r="AR498" s="151"/>
      <c r="AS498" s="151"/>
      <c r="AT498" s="151"/>
      <c r="AU498" s="151"/>
      <c r="AV498" s="151"/>
      <c r="AW498" s="151"/>
      <c r="AX498" s="151"/>
      <c r="AY498" s="151"/>
      <c r="AZ498" s="151"/>
      <c r="BA498" s="151"/>
      <c r="BB498" s="151"/>
      <c r="BC498" s="151"/>
      <c r="BD498" s="151"/>
      <c r="BE498" s="151"/>
      <c r="BF498" s="151"/>
      <c r="BG498" s="151"/>
      <c r="BH498" s="151"/>
    </row>
    <row r="499" spans="1:60" ht="12.75" outlineLevel="1">
      <c r="A499" s="158"/>
      <c r="B499" s="159"/>
      <c r="C499" s="188" t="s">
        <v>475</v>
      </c>
      <c r="D499" s="163"/>
      <c r="E499" s="164">
        <v>40.300000000000004</v>
      </c>
      <c r="F499" s="161"/>
      <c r="G499" s="161"/>
      <c r="H499" s="161"/>
      <c r="I499" s="161"/>
      <c r="J499" s="161"/>
      <c r="K499" s="161"/>
      <c r="L499" s="161"/>
      <c r="M499" s="161"/>
      <c r="N499" s="161"/>
      <c r="O499" s="161"/>
      <c r="P499" s="161"/>
      <c r="Q499" s="161"/>
      <c r="R499" s="161"/>
      <c r="S499" s="161"/>
      <c r="T499" s="161"/>
      <c r="U499" s="161"/>
      <c r="V499" s="161"/>
      <c r="W499" s="161"/>
      <c r="X499" s="151"/>
      <c r="Y499" s="151"/>
      <c r="Z499" s="151"/>
      <c r="AA499" s="151"/>
      <c r="AB499" s="151"/>
      <c r="AC499" s="151"/>
      <c r="AD499" s="151"/>
      <c r="AE499" s="151"/>
      <c r="AF499" s="151"/>
      <c r="AG499" s="151" t="s">
        <v>138</v>
      </c>
      <c r="AH499" s="151">
        <v>0</v>
      </c>
      <c r="AI499" s="151"/>
      <c r="AJ499" s="151"/>
      <c r="AK499" s="151"/>
      <c r="AL499" s="151"/>
      <c r="AM499" s="151"/>
      <c r="AN499" s="151"/>
      <c r="AO499" s="151"/>
      <c r="AP499" s="151"/>
      <c r="AQ499" s="151"/>
      <c r="AR499" s="151"/>
      <c r="AS499" s="151"/>
      <c r="AT499" s="151"/>
      <c r="AU499" s="151"/>
      <c r="AV499" s="151"/>
      <c r="AW499" s="151"/>
      <c r="AX499" s="151"/>
      <c r="AY499" s="151"/>
      <c r="AZ499" s="151"/>
      <c r="BA499" s="151"/>
      <c r="BB499" s="151"/>
      <c r="BC499" s="151"/>
      <c r="BD499" s="151"/>
      <c r="BE499" s="151"/>
      <c r="BF499" s="151"/>
      <c r="BG499" s="151"/>
      <c r="BH499" s="151"/>
    </row>
    <row r="500" spans="1:60" ht="12.75" outlineLevel="1">
      <c r="A500" s="158"/>
      <c r="B500" s="159"/>
      <c r="C500" s="188" t="s">
        <v>476</v>
      </c>
      <c r="D500" s="163"/>
      <c r="E500" s="164">
        <v>26.3</v>
      </c>
      <c r="F500" s="161"/>
      <c r="G500" s="161"/>
      <c r="H500" s="161"/>
      <c r="I500" s="161"/>
      <c r="J500" s="161"/>
      <c r="K500" s="161"/>
      <c r="L500" s="161"/>
      <c r="M500" s="161"/>
      <c r="N500" s="161"/>
      <c r="O500" s="161"/>
      <c r="P500" s="161"/>
      <c r="Q500" s="161"/>
      <c r="R500" s="161"/>
      <c r="S500" s="161"/>
      <c r="T500" s="161"/>
      <c r="U500" s="161"/>
      <c r="V500" s="161"/>
      <c r="W500" s="161"/>
      <c r="X500" s="151"/>
      <c r="Y500" s="151"/>
      <c r="Z500" s="151"/>
      <c r="AA500" s="151"/>
      <c r="AB500" s="151"/>
      <c r="AC500" s="151"/>
      <c r="AD500" s="151"/>
      <c r="AE500" s="151"/>
      <c r="AF500" s="151"/>
      <c r="AG500" s="151" t="s">
        <v>138</v>
      </c>
      <c r="AH500" s="151">
        <v>0</v>
      </c>
      <c r="AI500" s="151"/>
      <c r="AJ500" s="151"/>
      <c r="AK500" s="151"/>
      <c r="AL500" s="151"/>
      <c r="AM500" s="151"/>
      <c r="AN500" s="151"/>
      <c r="AO500" s="151"/>
      <c r="AP500" s="151"/>
      <c r="AQ500" s="151"/>
      <c r="AR500" s="151"/>
      <c r="AS500" s="151"/>
      <c r="AT500" s="151"/>
      <c r="AU500" s="151"/>
      <c r="AV500" s="151"/>
      <c r="AW500" s="151"/>
      <c r="AX500" s="151"/>
      <c r="AY500" s="151"/>
      <c r="AZ500" s="151"/>
      <c r="BA500" s="151"/>
      <c r="BB500" s="151"/>
      <c r="BC500" s="151"/>
      <c r="BD500" s="151"/>
      <c r="BE500" s="151"/>
      <c r="BF500" s="151"/>
      <c r="BG500" s="151"/>
      <c r="BH500" s="151"/>
    </row>
    <row r="501" spans="1:60" ht="12.75" outlineLevel="1">
      <c r="A501" s="158"/>
      <c r="B501" s="159"/>
      <c r="C501" s="191" t="s">
        <v>266</v>
      </c>
      <c r="D501" s="167"/>
      <c r="E501" s="168">
        <v>99</v>
      </c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  <c r="P501" s="161"/>
      <c r="Q501" s="161"/>
      <c r="R501" s="161"/>
      <c r="S501" s="161"/>
      <c r="T501" s="161"/>
      <c r="U501" s="161"/>
      <c r="V501" s="161"/>
      <c r="W501" s="161"/>
      <c r="X501" s="151"/>
      <c r="Y501" s="151"/>
      <c r="Z501" s="151"/>
      <c r="AA501" s="151"/>
      <c r="AB501" s="151"/>
      <c r="AC501" s="151"/>
      <c r="AD501" s="151"/>
      <c r="AE501" s="151"/>
      <c r="AF501" s="151"/>
      <c r="AG501" s="151" t="s">
        <v>138</v>
      </c>
      <c r="AH501" s="151">
        <v>1</v>
      </c>
      <c r="AI501" s="151"/>
      <c r="AJ501" s="151"/>
      <c r="AK501" s="151"/>
      <c r="AL501" s="151"/>
      <c r="AM501" s="151"/>
      <c r="AN501" s="151"/>
      <c r="AO501" s="151"/>
      <c r="AP501" s="151"/>
      <c r="AQ501" s="151"/>
      <c r="AR501" s="151"/>
      <c r="AS501" s="151"/>
      <c r="AT501" s="151"/>
      <c r="AU501" s="151"/>
      <c r="AV501" s="151"/>
      <c r="AW501" s="151"/>
      <c r="AX501" s="151"/>
      <c r="AY501" s="151"/>
      <c r="AZ501" s="151"/>
      <c r="BA501" s="151"/>
      <c r="BB501" s="151"/>
      <c r="BC501" s="151"/>
      <c r="BD501" s="151"/>
      <c r="BE501" s="151"/>
      <c r="BF501" s="151"/>
      <c r="BG501" s="151"/>
      <c r="BH501" s="151"/>
    </row>
    <row r="502" spans="1:60" ht="12.75" outlineLevel="1">
      <c r="A502" s="158"/>
      <c r="B502" s="159"/>
      <c r="C502" s="188" t="s">
        <v>477</v>
      </c>
      <c r="D502" s="163"/>
      <c r="E502" s="164">
        <v>7.920000000000001</v>
      </c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  <c r="P502" s="161"/>
      <c r="Q502" s="161"/>
      <c r="R502" s="161"/>
      <c r="S502" s="161"/>
      <c r="T502" s="161"/>
      <c r="U502" s="161"/>
      <c r="V502" s="161"/>
      <c r="W502" s="161"/>
      <c r="X502" s="151"/>
      <c r="Y502" s="151"/>
      <c r="Z502" s="151"/>
      <c r="AA502" s="151"/>
      <c r="AB502" s="151"/>
      <c r="AC502" s="151"/>
      <c r="AD502" s="151"/>
      <c r="AE502" s="151"/>
      <c r="AF502" s="151"/>
      <c r="AG502" s="151" t="s">
        <v>138</v>
      </c>
      <c r="AH502" s="151">
        <v>0</v>
      </c>
      <c r="AI502" s="151"/>
      <c r="AJ502" s="151"/>
      <c r="AK502" s="151"/>
      <c r="AL502" s="151"/>
      <c r="AM502" s="151"/>
      <c r="AN502" s="151"/>
      <c r="AO502" s="151"/>
      <c r="AP502" s="151"/>
      <c r="AQ502" s="151"/>
      <c r="AR502" s="151"/>
      <c r="AS502" s="151"/>
      <c r="AT502" s="151"/>
      <c r="AU502" s="151"/>
      <c r="AV502" s="151"/>
      <c r="AW502" s="151"/>
      <c r="AX502" s="151"/>
      <c r="AY502" s="151"/>
      <c r="AZ502" s="151"/>
      <c r="BA502" s="151"/>
      <c r="BB502" s="151"/>
      <c r="BC502" s="151"/>
      <c r="BD502" s="151"/>
      <c r="BE502" s="151"/>
      <c r="BF502" s="151"/>
      <c r="BG502" s="151"/>
      <c r="BH502" s="151"/>
    </row>
    <row r="503" spans="1:60" ht="12.75" outlineLevel="1">
      <c r="A503" s="158"/>
      <c r="B503" s="159"/>
      <c r="C503" s="247"/>
      <c r="D503" s="248"/>
      <c r="E503" s="248"/>
      <c r="F503" s="248"/>
      <c r="G503" s="248"/>
      <c r="H503" s="161"/>
      <c r="I503" s="161"/>
      <c r="J503" s="161"/>
      <c r="K503" s="161"/>
      <c r="L503" s="161"/>
      <c r="M503" s="161"/>
      <c r="N503" s="161"/>
      <c r="O503" s="161"/>
      <c r="P503" s="161"/>
      <c r="Q503" s="161"/>
      <c r="R503" s="161"/>
      <c r="S503" s="161"/>
      <c r="T503" s="161"/>
      <c r="U503" s="161"/>
      <c r="V503" s="161"/>
      <c r="W503" s="161"/>
      <c r="X503" s="151"/>
      <c r="Y503" s="151"/>
      <c r="Z503" s="151"/>
      <c r="AA503" s="151"/>
      <c r="AB503" s="151"/>
      <c r="AC503" s="151"/>
      <c r="AD503" s="151"/>
      <c r="AE503" s="151"/>
      <c r="AF503" s="151"/>
      <c r="AG503" s="151" t="s">
        <v>127</v>
      </c>
      <c r="AH503" s="151"/>
      <c r="AI503" s="151"/>
      <c r="AJ503" s="151"/>
      <c r="AK503" s="151"/>
      <c r="AL503" s="151"/>
      <c r="AM503" s="151"/>
      <c r="AN503" s="151"/>
      <c r="AO503" s="151"/>
      <c r="AP503" s="151"/>
      <c r="AQ503" s="151"/>
      <c r="AR503" s="151"/>
      <c r="AS503" s="151"/>
      <c r="AT503" s="151"/>
      <c r="AU503" s="151"/>
      <c r="AV503" s="151"/>
      <c r="AW503" s="151"/>
      <c r="AX503" s="151"/>
      <c r="AY503" s="151"/>
      <c r="AZ503" s="151"/>
      <c r="BA503" s="151"/>
      <c r="BB503" s="151"/>
      <c r="BC503" s="151"/>
      <c r="BD503" s="151"/>
      <c r="BE503" s="151"/>
      <c r="BF503" s="151"/>
      <c r="BG503" s="151"/>
      <c r="BH503" s="151"/>
    </row>
    <row r="504" spans="1:60" ht="12.75" outlineLevel="1">
      <c r="A504" s="176">
        <v>77</v>
      </c>
      <c r="B504" s="177" t="s">
        <v>478</v>
      </c>
      <c r="C504" s="187" t="s">
        <v>479</v>
      </c>
      <c r="D504" s="178" t="s">
        <v>121</v>
      </c>
      <c r="E504" s="179">
        <v>252.45000000000002</v>
      </c>
      <c r="F504" s="180"/>
      <c r="G504" s="181">
        <f>ROUND(E504*F504,2)</f>
        <v>0</v>
      </c>
      <c r="H504" s="180"/>
      <c r="I504" s="181">
        <f>ROUND(E504*H504,2)</f>
        <v>0</v>
      </c>
      <c r="J504" s="180"/>
      <c r="K504" s="181">
        <f>ROUND(E504*J504,2)</f>
        <v>0</v>
      </c>
      <c r="L504" s="181">
        <v>21</v>
      </c>
      <c r="M504" s="181">
        <f>G504*(1+L504/100)</f>
        <v>0</v>
      </c>
      <c r="N504" s="181">
        <v>0</v>
      </c>
      <c r="O504" s="181">
        <f>ROUND(E504*N504,2)</f>
        <v>0</v>
      </c>
      <c r="P504" s="181">
        <v>0</v>
      </c>
      <c r="Q504" s="181">
        <f>ROUND(E504*P504,2)</f>
        <v>0</v>
      </c>
      <c r="R504" s="181"/>
      <c r="S504" s="181" t="s">
        <v>322</v>
      </c>
      <c r="T504" s="182" t="s">
        <v>435</v>
      </c>
      <c r="U504" s="161">
        <v>0</v>
      </c>
      <c r="V504" s="161">
        <f>ROUND(E504*U504,2)</f>
        <v>0</v>
      </c>
      <c r="W504" s="161"/>
      <c r="X504" s="151"/>
      <c r="Y504" s="151"/>
      <c r="Z504" s="151"/>
      <c r="AA504" s="151"/>
      <c r="AB504" s="151"/>
      <c r="AC504" s="151"/>
      <c r="AD504" s="151"/>
      <c r="AE504" s="151"/>
      <c r="AF504" s="151"/>
      <c r="AG504" s="151" t="s">
        <v>288</v>
      </c>
      <c r="AH504" s="151"/>
      <c r="AI504" s="151"/>
      <c r="AJ504" s="151"/>
      <c r="AK504" s="151"/>
      <c r="AL504" s="151"/>
      <c r="AM504" s="151"/>
      <c r="AN504" s="151"/>
      <c r="AO504" s="151"/>
      <c r="AP504" s="151"/>
      <c r="AQ504" s="151"/>
      <c r="AR504" s="151"/>
      <c r="AS504" s="151"/>
      <c r="AT504" s="151"/>
      <c r="AU504" s="151"/>
      <c r="AV504" s="151"/>
      <c r="AW504" s="151"/>
      <c r="AX504" s="151"/>
      <c r="AY504" s="151"/>
      <c r="AZ504" s="151"/>
      <c r="BA504" s="151"/>
      <c r="BB504" s="151"/>
      <c r="BC504" s="151"/>
      <c r="BD504" s="151"/>
      <c r="BE504" s="151"/>
      <c r="BF504" s="151"/>
      <c r="BG504" s="151"/>
      <c r="BH504" s="151"/>
    </row>
    <row r="505" spans="1:60" ht="12.75" outlineLevel="1">
      <c r="A505" s="158"/>
      <c r="B505" s="159"/>
      <c r="C505" s="188" t="s">
        <v>480</v>
      </c>
      <c r="D505" s="163"/>
      <c r="E505" s="164">
        <v>81</v>
      </c>
      <c r="F505" s="161"/>
      <c r="G505" s="161"/>
      <c r="H505" s="161"/>
      <c r="I505" s="161"/>
      <c r="J505" s="161"/>
      <c r="K505" s="161"/>
      <c r="L505" s="161"/>
      <c r="M505" s="161"/>
      <c r="N505" s="161"/>
      <c r="O505" s="161"/>
      <c r="P505" s="161"/>
      <c r="Q505" s="161"/>
      <c r="R505" s="161"/>
      <c r="S505" s="161"/>
      <c r="T505" s="161"/>
      <c r="U505" s="161"/>
      <c r="V505" s="161"/>
      <c r="W505" s="161"/>
      <c r="X505" s="151"/>
      <c r="Y505" s="151"/>
      <c r="Z505" s="151"/>
      <c r="AA505" s="151"/>
      <c r="AB505" s="151"/>
      <c r="AC505" s="151"/>
      <c r="AD505" s="151"/>
      <c r="AE505" s="151"/>
      <c r="AF505" s="151"/>
      <c r="AG505" s="151" t="s">
        <v>138</v>
      </c>
      <c r="AH505" s="151">
        <v>0</v>
      </c>
      <c r="AI505" s="151"/>
      <c r="AJ505" s="151"/>
      <c r="AK505" s="151"/>
      <c r="AL505" s="151"/>
      <c r="AM505" s="151"/>
      <c r="AN505" s="151"/>
      <c r="AO505" s="151"/>
      <c r="AP505" s="151"/>
      <c r="AQ505" s="151"/>
      <c r="AR505" s="151"/>
      <c r="AS505" s="151"/>
      <c r="AT505" s="151"/>
      <c r="AU505" s="151"/>
      <c r="AV505" s="151"/>
      <c r="AW505" s="151"/>
      <c r="AX505" s="151"/>
      <c r="AY505" s="151"/>
      <c r="AZ505" s="151"/>
      <c r="BA505" s="151"/>
      <c r="BB505" s="151"/>
      <c r="BC505" s="151"/>
      <c r="BD505" s="151"/>
      <c r="BE505" s="151"/>
      <c r="BF505" s="151"/>
      <c r="BG505" s="151"/>
      <c r="BH505" s="151"/>
    </row>
    <row r="506" spans="1:60" ht="12.75" outlineLevel="1">
      <c r="A506" s="158"/>
      <c r="B506" s="159"/>
      <c r="C506" s="188" t="s">
        <v>481</v>
      </c>
      <c r="D506" s="163"/>
      <c r="E506" s="164">
        <v>100.75</v>
      </c>
      <c r="F506" s="161"/>
      <c r="G506" s="161"/>
      <c r="H506" s="161"/>
      <c r="I506" s="161"/>
      <c r="J506" s="161"/>
      <c r="K506" s="161"/>
      <c r="L506" s="161"/>
      <c r="M506" s="161"/>
      <c r="N506" s="161"/>
      <c r="O506" s="161"/>
      <c r="P506" s="161"/>
      <c r="Q506" s="161"/>
      <c r="R506" s="161"/>
      <c r="S506" s="161"/>
      <c r="T506" s="161"/>
      <c r="U506" s="161"/>
      <c r="V506" s="161"/>
      <c r="W506" s="161"/>
      <c r="X506" s="151"/>
      <c r="Y506" s="151"/>
      <c r="Z506" s="151"/>
      <c r="AA506" s="151"/>
      <c r="AB506" s="151"/>
      <c r="AC506" s="151"/>
      <c r="AD506" s="151"/>
      <c r="AE506" s="151"/>
      <c r="AF506" s="151"/>
      <c r="AG506" s="151" t="s">
        <v>138</v>
      </c>
      <c r="AH506" s="151">
        <v>0</v>
      </c>
      <c r="AI506" s="151"/>
      <c r="AJ506" s="151"/>
      <c r="AK506" s="151"/>
      <c r="AL506" s="151"/>
      <c r="AM506" s="151"/>
      <c r="AN506" s="151"/>
      <c r="AO506" s="151"/>
      <c r="AP506" s="151"/>
      <c r="AQ506" s="151"/>
      <c r="AR506" s="151"/>
      <c r="AS506" s="151"/>
      <c r="AT506" s="151"/>
      <c r="AU506" s="151"/>
      <c r="AV506" s="151"/>
      <c r="AW506" s="151"/>
      <c r="AX506" s="151"/>
      <c r="AY506" s="151"/>
      <c r="AZ506" s="151"/>
      <c r="BA506" s="151"/>
      <c r="BB506" s="151"/>
      <c r="BC506" s="151"/>
      <c r="BD506" s="151"/>
      <c r="BE506" s="151"/>
      <c r="BF506" s="151"/>
      <c r="BG506" s="151"/>
      <c r="BH506" s="151"/>
    </row>
    <row r="507" spans="1:60" ht="12.75" outlineLevel="1">
      <c r="A507" s="158"/>
      <c r="B507" s="159"/>
      <c r="C507" s="188" t="s">
        <v>482</v>
      </c>
      <c r="D507" s="163"/>
      <c r="E507" s="164">
        <v>65.75</v>
      </c>
      <c r="F507" s="161"/>
      <c r="G507" s="161"/>
      <c r="H507" s="161"/>
      <c r="I507" s="161"/>
      <c r="J507" s="161"/>
      <c r="K507" s="161"/>
      <c r="L507" s="161"/>
      <c r="M507" s="161"/>
      <c r="N507" s="161"/>
      <c r="O507" s="161"/>
      <c r="P507" s="161"/>
      <c r="Q507" s="161"/>
      <c r="R507" s="161"/>
      <c r="S507" s="161"/>
      <c r="T507" s="161"/>
      <c r="U507" s="161"/>
      <c r="V507" s="161"/>
      <c r="W507" s="161"/>
      <c r="X507" s="151"/>
      <c r="Y507" s="151"/>
      <c r="Z507" s="151"/>
      <c r="AA507" s="151"/>
      <c r="AB507" s="151"/>
      <c r="AC507" s="151"/>
      <c r="AD507" s="151"/>
      <c r="AE507" s="151"/>
      <c r="AF507" s="151"/>
      <c r="AG507" s="151" t="s">
        <v>138</v>
      </c>
      <c r="AH507" s="151">
        <v>0</v>
      </c>
      <c r="AI507" s="151"/>
      <c r="AJ507" s="151"/>
      <c r="AK507" s="151"/>
      <c r="AL507" s="151"/>
      <c r="AM507" s="151"/>
      <c r="AN507" s="151"/>
      <c r="AO507" s="151"/>
      <c r="AP507" s="151"/>
      <c r="AQ507" s="151"/>
      <c r="AR507" s="151"/>
      <c r="AS507" s="151"/>
      <c r="AT507" s="151"/>
      <c r="AU507" s="151"/>
      <c r="AV507" s="151"/>
      <c r="AW507" s="151"/>
      <c r="AX507" s="151"/>
      <c r="AY507" s="151"/>
      <c r="AZ507" s="151"/>
      <c r="BA507" s="151"/>
      <c r="BB507" s="151"/>
      <c r="BC507" s="151"/>
      <c r="BD507" s="151"/>
      <c r="BE507" s="151"/>
      <c r="BF507" s="151"/>
      <c r="BG507" s="151"/>
      <c r="BH507" s="151"/>
    </row>
    <row r="508" spans="1:60" ht="12.75" outlineLevel="1">
      <c r="A508" s="158"/>
      <c r="B508" s="159"/>
      <c r="C508" s="191" t="s">
        <v>266</v>
      </c>
      <c r="D508" s="167"/>
      <c r="E508" s="168">
        <v>247.5</v>
      </c>
      <c r="F508" s="161"/>
      <c r="G508" s="161"/>
      <c r="H508" s="161"/>
      <c r="I508" s="161"/>
      <c r="J508" s="161"/>
      <c r="K508" s="161"/>
      <c r="L508" s="161"/>
      <c r="M508" s="161"/>
      <c r="N508" s="161"/>
      <c r="O508" s="161"/>
      <c r="P508" s="161"/>
      <c r="Q508" s="161"/>
      <c r="R508" s="161"/>
      <c r="S508" s="161"/>
      <c r="T508" s="161"/>
      <c r="U508" s="161"/>
      <c r="V508" s="161"/>
      <c r="W508" s="161"/>
      <c r="X508" s="151"/>
      <c r="Y508" s="151"/>
      <c r="Z508" s="151"/>
      <c r="AA508" s="151"/>
      <c r="AB508" s="151"/>
      <c r="AC508" s="151"/>
      <c r="AD508" s="151"/>
      <c r="AE508" s="151"/>
      <c r="AF508" s="151"/>
      <c r="AG508" s="151" t="s">
        <v>138</v>
      </c>
      <c r="AH508" s="151">
        <v>1</v>
      </c>
      <c r="AI508" s="151"/>
      <c r="AJ508" s="151"/>
      <c r="AK508" s="151"/>
      <c r="AL508" s="151"/>
      <c r="AM508" s="151"/>
      <c r="AN508" s="151"/>
      <c r="AO508" s="151"/>
      <c r="AP508" s="151"/>
      <c r="AQ508" s="151"/>
      <c r="AR508" s="151"/>
      <c r="AS508" s="151"/>
      <c r="AT508" s="151"/>
      <c r="AU508" s="151"/>
      <c r="AV508" s="151"/>
      <c r="AW508" s="151"/>
      <c r="AX508" s="151"/>
      <c r="AY508" s="151"/>
      <c r="AZ508" s="151"/>
      <c r="BA508" s="151"/>
      <c r="BB508" s="151"/>
      <c r="BC508" s="151"/>
      <c r="BD508" s="151"/>
      <c r="BE508" s="151"/>
      <c r="BF508" s="151"/>
      <c r="BG508" s="151"/>
      <c r="BH508" s="151"/>
    </row>
    <row r="509" spans="1:60" ht="12.75" outlineLevel="1">
      <c r="A509" s="158"/>
      <c r="B509" s="159"/>
      <c r="C509" s="188" t="s">
        <v>483</v>
      </c>
      <c r="D509" s="163"/>
      <c r="E509" s="164">
        <v>4.95</v>
      </c>
      <c r="F509" s="161"/>
      <c r="G509" s="161"/>
      <c r="H509" s="161"/>
      <c r="I509" s="161"/>
      <c r="J509" s="161"/>
      <c r="K509" s="161"/>
      <c r="L509" s="161"/>
      <c r="M509" s="161"/>
      <c r="N509" s="161"/>
      <c r="O509" s="161"/>
      <c r="P509" s="161"/>
      <c r="Q509" s="161"/>
      <c r="R509" s="161"/>
      <c r="S509" s="161"/>
      <c r="T509" s="161"/>
      <c r="U509" s="161"/>
      <c r="V509" s="161"/>
      <c r="W509" s="161"/>
      <c r="X509" s="151"/>
      <c r="Y509" s="151"/>
      <c r="Z509" s="151"/>
      <c r="AA509" s="151"/>
      <c r="AB509" s="151"/>
      <c r="AC509" s="151"/>
      <c r="AD509" s="151"/>
      <c r="AE509" s="151"/>
      <c r="AF509" s="151"/>
      <c r="AG509" s="151" t="s">
        <v>138</v>
      </c>
      <c r="AH509" s="151">
        <v>0</v>
      </c>
      <c r="AI509" s="151"/>
      <c r="AJ509" s="151"/>
      <c r="AK509" s="151"/>
      <c r="AL509" s="151"/>
      <c r="AM509" s="151"/>
      <c r="AN509" s="151"/>
      <c r="AO509" s="151"/>
      <c r="AP509" s="151"/>
      <c r="AQ509" s="151"/>
      <c r="AR509" s="151"/>
      <c r="AS509" s="151"/>
      <c r="AT509" s="151"/>
      <c r="AU509" s="151"/>
      <c r="AV509" s="151"/>
      <c r="AW509" s="151"/>
      <c r="AX509" s="151"/>
      <c r="AY509" s="151"/>
      <c r="AZ509" s="151"/>
      <c r="BA509" s="151"/>
      <c r="BB509" s="151"/>
      <c r="BC509" s="151"/>
      <c r="BD509" s="151"/>
      <c r="BE509" s="151"/>
      <c r="BF509" s="151"/>
      <c r="BG509" s="151"/>
      <c r="BH509" s="151"/>
    </row>
    <row r="510" spans="1:60" ht="12.75" outlineLevel="1">
      <c r="A510" s="158"/>
      <c r="B510" s="159"/>
      <c r="C510" s="247"/>
      <c r="D510" s="248"/>
      <c r="E510" s="248"/>
      <c r="F510" s="248"/>
      <c r="G510" s="248"/>
      <c r="H510" s="161"/>
      <c r="I510" s="161"/>
      <c r="J510" s="161"/>
      <c r="K510" s="161"/>
      <c r="L510" s="161"/>
      <c r="M510" s="161"/>
      <c r="N510" s="161"/>
      <c r="O510" s="161"/>
      <c r="P510" s="161"/>
      <c r="Q510" s="161"/>
      <c r="R510" s="161"/>
      <c r="S510" s="161"/>
      <c r="T510" s="161"/>
      <c r="U510" s="161"/>
      <c r="V510" s="161"/>
      <c r="W510" s="161"/>
      <c r="X510" s="151"/>
      <c r="Y510" s="151"/>
      <c r="Z510" s="151"/>
      <c r="AA510" s="151"/>
      <c r="AB510" s="151"/>
      <c r="AC510" s="151"/>
      <c r="AD510" s="151"/>
      <c r="AE510" s="151"/>
      <c r="AF510" s="151"/>
      <c r="AG510" s="151" t="s">
        <v>127</v>
      </c>
      <c r="AH510" s="151"/>
      <c r="AI510" s="151"/>
      <c r="AJ510" s="151"/>
      <c r="AK510" s="151"/>
      <c r="AL510" s="151"/>
      <c r="AM510" s="151"/>
      <c r="AN510" s="151"/>
      <c r="AO510" s="151"/>
      <c r="AP510" s="151"/>
      <c r="AQ510" s="151"/>
      <c r="AR510" s="151"/>
      <c r="AS510" s="151"/>
      <c r="AT510" s="151"/>
      <c r="AU510" s="151"/>
      <c r="AV510" s="151"/>
      <c r="AW510" s="151"/>
      <c r="AX510" s="151"/>
      <c r="AY510" s="151"/>
      <c r="AZ510" s="151"/>
      <c r="BA510" s="151"/>
      <c r="BB510" s="151"/>
      <c r="BC510" s="151"/>
      <c r="BD510" s="151"/>
      <c r="BE510" s="151"/>
      <c r="BF510" s="151"/>
      <c r="BG510" s="151"/>
      <c r="BH510" s="151"/>
    </row>
    <row r="511" spans="1:60" ht="12.75" outlineLevel="1">
      <c r="A511" s="176">
        <v>78</v>
      </c>
      <c r="B511" s="177" t="s">
        <v>484</v>
      </c>
      <c r="C511" s="187" t="s">
        <v>485</v>
      </c>
      <c r="D511" s="178" t="s">
        <v>121</v>
      </c>
      <c r="E511" s="179">
        <v>16</v>
      </c>
      <c r="F511" s="180"/>
      <c r="G511" s="181">
        <f>ROUND(E511*F511,2)</f>
        <v>0</v>
      </c>
      <c r="H511" s="180"/>
      <c r="I511" s="181">
        <f>ROUND(E511*H511,2)</f>
        <v>0</v>
      </c>
      <c r="J511" s="180"/>
      <c r="K511" s="181">
        <f>ROUND(E511*J511,2)</f>
        <v>0</v>
      </c>
      <c r="L511" s="181">
        <v>21</v>
      </c>
      <c r="M511" s="181">
        <f>G511*(1+L511/100)</f>
        <v>0</v>
      </c>
      <c r="N511" s="181">
        <v>3E-05</v>
      </c>
      <c r="O511" s="181">
        <f>ROUND(E511*N511,2)</f>
        <v>0</v>
      </c>
      <c r="P511" s="181">
        <v>0</v>
      </c>
      <c r="Q511" s="181">
        <f>ROUND(E511*P511,2)</f>
        <v>0</v>
      </c>
      <c r="R511" s="181"/>
      <c r="S511" s="181" t="s">
        <v>322</v>
      </c>
      <c r="T511" s="182" t="s">
        <v>435</v>
      </c>
      <c r="U511" s="161">
        <v>0</v>
      </c>
      <c r="V511" s="161">
        <f>ROUND(E511*U511,2)</f>
        <v>0</v>
      </c>
      <c r="W511" s="161"/>
      <c r="X511" s="151"/>
      <c r="Y511" s="151"/>
      <c r="Z511" s="151"/>
      <c r="AA511" s="151"/>
      <c r="AB511" s="151"/>
      <c r="AC511" s="151"/>
      <c r="AD511" s="151"/>
      <c r="AE511" s="151"/>
      <c r="AF511" s="151"/>
      <c r="AG511" s="151" t="s">
        <v>462</v>
      </c>
      <c r="AH511" s="151"/>
      <c r="AI511" s="151"/>
      <c r="AJ511" s="151"/>
      <c r="AK511" s="151"/>
      <c r="AL511" s="151"/>
      <c r="AM511" s="151"/>
      <c r="AN511" s="151"/>
      <c r="AO511" s="151"/>
      <c r="AP511" s="151"/>
      <c r="AQ511" s="151"/>
      <c r="AR511" s="151"/>
      <c r="AS511" s="151"/>
      <c r="AT511" s="151"/>
      <c r="AU511" s="151"/>
      <c r="AV511" s="151"/>
      <c r="AW511" s="151"/>
      <c r="AX511" s="151"/>
      <c r="AY511" s="151"/>
      <c r="AZ511" s="151"/>
      <c r="BA511" s="151"/>
      <c r="BB511" s="151"/>
      <c r="BC511" s="151"/>
      <c r="BD511" s="151"/>
      <c r="BE511" s="151"/>
      <c r="BF511" s="151"/>
      <c r="BG511" s="151"/>
      <c r="BH511" s="151"/>
    </row>
    <row r="512" spans="1:60" ht="12.75" outlineLevel="1">
      <c r="A512" s="158"/>
      <c r="B512" s="159"/>
      <c r="C512" s="188" t="s">
        <v>468</v>
      </c>
      <c r="D512" s="163"/>
      <c r="E512" s="164">
        <v>8</v>
      </c>
      <c r="F512" s="161"/>
      <c r="G512" s="161"/>
      <c r="H512" s="161"/>
      <c r="I512" s="161"/>
      <c r="J512" s="161"/>
      <c r="K512" s="161"/>
      <c r="L512" s="161"/>
      <c r="M512" s="161"/>
      <c r="N512" s="161"/>
      <c r="O512" s="161"/>
      <c r="P512" s="161"/>
      <c r="Q512" s="161"/>
      <c r="R512" s="161"/>
      <c r="S512" s="161"/>
      <c r="T512" s="161"/>
      <c r="U512" s="161"/>
      <c r="V512" s="161"/>
      <c r="W512" s="161"/>
      <c r="X512" s="151"/>
      <c r="Y512" s="151"/>
      <c r="Z512" s="151"/>
      <c r="AA512" s="151"/>
      <c r="AB512" s="151"/>
      <c r="AC512" s="151"/>
      <c r="AD512" s="151"/>
      <c r="AE512" s="151"/>
      <c r="AF512" s="151"/>
      <c r="AG512" s="151" t="s">
        <v>138</v>
      </c>
      <c r="AH512" s="151">
        <v>0</v>
      </c>
      <c r="AI512" s="151"/>
      <c r="AJ512" s="151"/>
      <c r="AK512" s="151"/>
      <c r="AL512" s="151"/>
      <c r="AM512" s="151"/>
      <c r="AN512" s="151"/>
      <c r="AO512" s="151"/>
      <c r="AP512" s="151"/>
      <c r="AQ512" s="151"/>
      <c r="AR512" s="151"/>
      <c r="AS512" s="151"/>
      <c r="AT512" s="151"/>
      <c r="AU512" s="151"/>
      <c r="AV512" s="151"/>
      <c r="AW512" s="151"/>
      <c r="AX512" s="151"/>
      <c r="AY512" s="151"/>
      <c r="AZ512" s="151"/>
      <c r="BA512" s="151"/>
      <c r="BB512" s="151"/>
      <c r="BC512" s="151"/>
      <c r="BD512" s="151"/>
      <c r="BE512" s="151"/>
      <c r="BF512" s="151"/>
      <c r="BG512" s="151"/>
      <c r="BH512" s="151"/>
    </row>
    <row r="513" spans="1:60" ht="12.75" outlineLevel="1">
      <c r="A513" s="158"/>
      <c r="B513" s="159"/>
      <c r="C513" s="188" t="s">
        <v>469</v>
      </c>
      <c r="D513" s="163"/>
      <c r="E513" s="164">
        <v>4</v>
      </c>
      <c r="F513" s="161"/>
      <c r="G513" s="161"/>
      <c r="H513" s="161"/>
      <c r="I513" s="161"/>
      <c r="J513" s="161"/>
      <c r="K513" s="161"/>
      <c r="L513" s="161"/>
      <c r="M513" s="161"/>
      <c r="N513" s="161"/>
      <c r="O513" s="161"/>
      <c r="P513" s="161"/>
      <c r="Q513" s="161"/>
      <c r="R513" s="161"/>
      <c r="S513" s="161"/>
      <c r="T513" s="161"/>
      <c r="U513" s="161"/>
      <c r="V513" s="161"/>
      <c r="W513" s="161"/>
      <c r="X513" s="151"/>
      <c r="Y513" s="151"/>
      <c r="Z513" s="151"/>
      <c r="AA513" s="151"/>
      <c r="AB513" s="151"/>
      <c r="AC513" s="151"/>
      <c r="AD513" s="151"/>
      <c r="AE513" s="151"/>
      <c r="AF513" s="151"/>
      <c r="AG513" s="151" t="s">
        <v>138</v>
      </c>
      <c r="AH513" s="151">
        <v>0</v>
      </c>
      <c r="AI513" s="151"/>
      <c r="AJ513" s="151"/>
      <c r="AK513" s="151"/>
      <c r="AL513" s="151"/>
      <c r="AM513" s="151"/>
      <c r="AN513" s="151"/>
      <c r="AO513" s="151"/>
      <c r="AP513" s="151"/>
      <c r="AQ513" s="151"/>
      <c r="AR513" s="151"/>
      <c r="AS513" s="151"/>
      <c r="AT513" s="151"/>
      <c r="AU513" s="151"/>
      <c r="AV513" s="151"/>
      <c r="AW513" s="151"/>
      <c r="AX513" s="151"/>
      <c r="AY513" s="151"/>
      <c r="AZ513" s="151"/>
      <c r="BA513" s="151"/>
      <c r="BB513" s="151"/>
      <c r="BC513" s="151"/>
      <c r="BD513" s="151"/>
      <c r="BE513" s="151"/>
      <c r="BF513" s="151"/>
      <c r="BG513" s="151"/>
      <c r="BH513" s="151"/>
    </row>
    <row r="514" spans="1:60" ht="12.75" outlineLevel="1">
      <c r="A514" s="158"/>
      <c r="B514" s="159"/>
      <c r="C514" s="188" t="s">
        <v>470</v>
      </c>
      <c r="D514" s="163"/>
      <c r="E514" s="164">
        <v>4</v>
      </c>
      <c r="F514" s="161"/>
      <c r="G514" s="161"/>
      <c r="H514" s="161"/>
      <c r="I514" s="161"/>
      <c r="J514" s="161"/>
      <c r="K514" s="161"/>
      <c r="L514" s="161"/>
      <c r="M514" s="161"/>
      <c r="N514" s="161"/>
      <c r="O514" s="161"/>
      <c r="P514" s="161"/>
      <c r="Q514" s="161"/>
      <c r="R514" s="161"/>
      <c r="S514" s="161"/>
      <c r="T514" s="161"/>
      <c r="U514" s="161"/>
      <c r="V514" s="161"/>
      <c r="W514" s="161"/>
      <c r="X514" s="151"/>
      <c r="Y514" s="151"/>
      <c r="Z514" s="151"/>
      <c r="AA514" s="151"/>
      <c r="AB514" s="151"/>
      <c r="AC514" s="151"/>
      <c r="AD514" s="151"/>
      <c r="AE514" s="151"/>
      <c r="AF514" s="151"/>
      <c r="AG514" s="151" t="s">
        <v>138</v>
      </c>
      <c r="AH514" s="151">
        <v>0</v>
      </c>
      <c r="AI514" s="151"/>
      <c r="AJ514" s="151"/>
      <c r="AK514" s="151"/>
      <c r="AL514" s="151"/>
      <c r="AM514" s="151"/>
      <c r="AN514" s="151"/>
      <c r="AO514" s="151"/>
      <c r="AP514" s="151"/>
      <c r="AQ514" s="151"/>
      <c r="AR514" s="151"/>
      <c r="AS514" s="151"/>
      <c r="AT514" s="151"/>
      <c r="AU514" s="151"/>
      <c r="AV514" s="151"/>
      <c r="AW514" s="151"/>
      <c r="AX514" s="151"/>
      <c r="AY514" s="151"/>
      <c r="AZ514" s="151"/>
      <c r="BA514" s="151"/>
      <c r="BB514" s="151"/>
      <c r="BC514" s="151"/>
      <c r="BD514" s="151"/>
      <c r="BE514" s="151"/>
      <c r="BF514" s="151"/>
      <c r="BG514" s="151"/>
      <c r="BH514" s="151"/>
    </row>
    <row r="515" spans="1:60" ht="12.75" outlineLevel="1">
      <c r="A515" s="158"/>
      <c r="B515" s="159"/>
      <c r="C515" s="247"/>
      <c r="D515" s="248"/>
      <c r="E515" s="248"/>
      <c r="F515" s="248"/>
      <c r="G515" s="248"/>
      <c r="H515" s="161"/>
      <c r="I515" s="161"/>
      <c r="J515" s="161"/>
      <c r="K515" s="161"/>
      <c r="L515" s="161"/>
      <c r="M515" s="161"/>
      <c r="N515" s="161"/>
      <c r="O515" s="161"/>
      <c r="P515" s="161"/>
      <c r="Q515" s="161"/>
      <c r="R515" s="161"/>
      <c r="S515" s="161"/>
      <c r="T515" s="161"/>
      <c r="U515" s="161"/>
      <c r="V515" s="161"/>
      <c r="W515" s="161"/>
      <c r="X515" s="151"/>
      <c r="Y515" s="151"/>
      <c r="Z515" s="151"/>
      <c r="AA515" s="151"/>
      <c r="AB515" s="151"/>
      <c r="AC515" s="151"/>
      <c r="AD515" s="151"/>
      <c r="AE515" s="151"/>
      <c r="AF515" s="151"/>
      <c r="AG515" s="151" t="s">
        <v>127</v>
      </c>
      <c r="AH515" s="151"/>
      <c r="AI515" s="151"/>
      <c r="AJ515" s="151"/>
      <c r="AK515" s="151"/>
      <c r="AL515" s="151"/>
      <c r="AM515" s="151"/>
      <c r="AN515" s="151"/>
      <c r="AO515" s="151"/>
      <c r="AP515" s="151"/>
      <c r="AQ515" s="151"/>
      <c r="AR515" s="151"/>
      <c r="AS515" s="151"/>
      <c r="AT515" s="151"/>
      <c r="AU515" s="151"/>
      <c r="AV515" s="151"/>
      <c r="AW515" s="151"/>
      <c r="AX515" s="151"/>
      <c r="AY515" s="151"/>
      <c r="AZ515" s="151"/>
      <c r="BA515" s="151"/>
      <c r="BB515" s="151"/>
      <c r="BC515" s="151"/>
      <c r="BD515" s="151"/>
      <c r="BE515" s="151"/>
      <c r="BF515" s="151"/>
      <c r="BG515" s="151"/>
      <c r="BH515" s="151"/>
    </row>
    <row r="516" spans="1:60" ht="12.75" outlineLevel="1">
      <c r="A516" s="176">
        <v>79</v>
      </c>
      <c r="B516" s="177" t="s">
        <v>486</v>
      </c>
      <c r="C516" s="187" t="s">
        <v>487</v>
      </c>
      <c r="D516" s="178" t="s">
        <v>121</v>
      </c>
      <c r="E516" s="179">
        <v>32</v>
      </c>
      <c r="F516" s="180"/>
      <c r="G516" s="181">
        <f>ROUND(E516*F516,2)</f>
        <v>0</v>
      </c>
      <c r="H516" s="180"/>
      <c r="I516" s="181">
        <f>ROUND(E516*H516,2)</f>
        <v>0</v>
      </c>
      <c r="J516" s="180"/>
      <c r="K516" s="181">
        <f>ROUND(E516*J516,2)</f>
        <v>0</v>
      </c>
      <c r="L516" s="181">
        <v>21</v>
      </c>
      <c r="M516" s="181">
        <f>G516*(1+L516/100)</f>
        <v>0</v>
      </c>
      <c r="N516" s="181">
        <v>0</v>
      </c>
      <c r="O516" s="181">
        <f>ROUND(E516*N516,2)</f>
        <v>0</v>
      </c>
      <c r="P516" s="181">
        <v>0</v>
      </c>
      <c r="Q516" s="181">
        <f>ROUND(E516*P516,2)</f>
        <v>0</v>
      </c>
      <c r="R516" s="181"/>
      <c r="S516" s="181" t="s">
        <v>322</v>
      </c>
      <c r="T516" s="182" t="s">
        <v>435</v>
      </c>
      <c r="U516" s="161">
        <v>0</v>
      </c>
      <c r="V516" s="161">
        <f>ROUND(E516*U516,2)</f>
        <v>0</v>
      </c>
      <c r="W516" s="161"/>
      <c r="X516" s="151"/>
      <c r="Y516" s="151"/>
      <c r="Z516" s="151"/>
      <c r="AA516" s="151"/>
      <c r="AB516" s="151"/>
      <c r="AC516" s="151"/>
      <c r="AD516" s="151"/>
      <c r="AE516" s="151"/>
      <c r="AF516" s="151"/>
      <c r="AG516" s="151" t="s">
        <v>467</v>
      </c>
      <c r="AH516" s="151"/>
      <c r="AI516" s="151"/>
      <c r="AJ516" s="151"/>
      <c r="AK516" s="151"/>
      <c r="AL516" s="151"/>
      <c r="AM516" s="151"/>
      <c r="AN516" s="151"/>
      <c r="AO516" s="151"/>
      <c r="AP516" s="151"/>
      <c r="AQ516" s="151"/>
      <c r="AR516" s="151"/>
      <c r="AS516" s="151"/>
      <c r="AT516" s="151"/>
      <c r="AU516" s="151"/>
      <c r="AV516" s="151"/>
      <c r="AW516" s="151"/>
      <c r="AX516" s="151"/>
      <c r="AY516" s="151"/>
      <c r="AZ516" s="151"/>
      <c r="BA516" s="151"/>
      <c r="BB516" s="151"/>
      <c r="BC516" s="151"/>
      <c r="BD516" s="151"/>
      <c r="BE516" s="151"/>
      <c r="BF516" s="151"/>
      <c r="BG516" s="151"/>
      <c r="BH516" s="151"/>
    </row>
    <row r="517" spans="1:60" ht="12.75" outlineLevel="1">
      <c r="A517" s="158"/>
      <c r="B517" s="159"/>
      <c r="C517" s="188" t="s">
        <v>488</v>
      </c>
      <c r="D517" s="163"/>
      <c r="E517" s="164">
        <v>16</v>
      </c>
      <c r="F517" s="161"/>
      <c r="G517" s="161"/>
      <c r="H517" s="161"/>
      <c r="I517" s="161"/>
      <c r="J517" s="161"/>
      <c r="K517" s="161"/>
      <c r="L517" s="161"/>
      <c r="M517" s="161"/>
      <c r="N517" s="161"/>
      <c r="O517" s="161"/>
      <c r="P517" s="161"/>
      <c r="Q517" s="161"/>
      <c r="R517" s="161"/>
      <c r="S517" s="161"/>
      <c r="T517" s="161"/>
      <c r="U517" s="161"/>
      <c r="V517" s="161"/>
      <c r="W517" s="161"/>
      <c r="X517" s="151"/>
      <c r="Y517" s="151"/>
      <c r="Z517" s="151"/>
      <c r="AA517" s="151"/>
      <c r="AB517" s="151"/>
      <c r="AC517" s="151"/>
      <c r="AD517" s="151"/>
      <c r="AE517" s="151"/>
      <c r="AF517" s="151"/>
      <c r="AG517" s="151" t="s">
        <v>138</v>
      </c>
      <c r="AH517" s="151">
        <v>0</v>
      </c>
      <c r="AI517" s="151"/>
      <c r="AJ517" s="151"/>
      <c r="AK517" s="151"/>
      <c r="AL517" s="151"/>
      <c r="AM517" s="151"/>
      <c r="AN517" s="151"/>
      <c r="AO517" s="151"/>
      <c r="AP517" s="151"/>
      <c r="AQ517" s="151"/>
      <c r="AR517" s="151"/>
      <c r="AS517" s="151"/>
      <c r="AT517" s="151"/>
      <c r="AU517" s="151"/>
      <c r="AV517" s="151"/>
      <c r="AW517" s="151"/>
      <c r="AX517" s="151"/>
      <c r="AY517" s="151"/>
      <c r="AZ517" s="151"/>
      <c r="BA517" s="151"/>
      <c r="BB517" s="151"/>
      <c r="BC517" s="151"/>
      <c r="BD517" s="151"/>
      <c r="BE517" s="151"/>
      <c r="BF517" s="151"/>
      <c r="BG517" s="151"/>
      <c r="BH517" s="151"/>
    </row>
    <row r="518" spans="1:60" ht="12.75" outlineLevel="1">
      <c r="A518" s="158"/>
      <c r="B518" s="159"/>
      <c r="C518" s="188" t="s">
        <v>489</v>
      </c>
      <c r="D518" s="163"/>
      <c r="E518" s="164">
        <v>8</v>
      </c>
      <c r="F518" s="161"/>
      <c r="G518" s="161"/>
      <c r="H518" s="161"/>
      <c r="I518" s="161"/>
      <c r="J518" s="161"/>
      <c r="K518" s="161"/>
      <c r="L518" s="161"/>
      <c r="M518" s="161"/>
      <c r="N518" s="161"/>
      <c r="O518" s="161"/>
      <c r="P518" s="161"/>
      <c r="Q518" s="161"/>
      <c r="R518" s="161"/>
      <c r="S518" s="161"/>
      <c r="T518" s="161"/>
      <c r="U518" s="161"/>
      <c r="V518" s="161"/>
      <c r="W518" s="161"/>
      <c r="X518" s="151"/>
      <c r="Y518" s="151"/>
      <c r="Z518" s="151"/>
      <c r="AA518" s="151"/>
      <c r="AB518" s="151"/>
      <c r="AC518" s="151"/>
      <c r="AD518" s="151"/>
      <c r="AE518" s="151"/>
      <c r="AF518" s="151"/>
      <c r="AG518" s="151" t="s">
        <v>138</v>
      </c>
      <c r="AH518" s="151">
        <v>0</v>
      </c>
      <c r="AI518" s="151"/>
      <c r="AJ518" s="151"/>
      <c r="AK518" s="151"/>
      <c r="AL518" s="151"/>
      <c r="AM518" s="151"/>
      <c r="AN518" s="151"/>
      <c r="AO518" s="151"/>
      <c r="AP518" s="151"/>
      <c r="AQ518" s="151"/>
      <c r="AR518" s="151"/>
      <c r="AS518" s="151"/>
      <c r="AT518" s="151"/>
      <c r="AU518" s="151"/>
      <c r="AV518" s="151"/>
      <c r="AW518" s="151"/>
      <c r="AX518" s="151"/>
      <c r="AY518" s="151"/>
      <c r="AZ518" s="151"/>
      <c r="BA518" s="151"/>
      <c r="BB518" s="151"/>
      <c r="BC518" s="151"/>
      <c r="BD518" s="151"/>
      <c r="BE518" s="151"/>
      <c r="BF518" s="151"/>
      <c r="BG518" s="151"/>
      <c r="BH518" s="151"/>
    </row>
    <row r="519" spans="1:60" ht="12.75" outlineLevel="1">
      <c r="A519" s="158"/>
      <c r="B519" s="159"/>
      <c r="C519" s="188" t="s">
        <v>490</v>
      </c>
      <c r="D519" s="163"/>
      <c r="E519" s="164">
        <v>8</v>
      </c>
      <c r="F519" s="161"/>
      <c r="G519" s="161"/>
      <c r="H519" s="161"/>
      <c r="I519" s="161"/>
      <c r="J519" s="161"/>
      <c r="K519" s="161"/>
      <c r="L519" s="161"/>
      <c r="M519" s="161"/>
      <c r="N519" s="161"/>
      <c r="O519" s="161"/>
      <c r="P519" s="161"/>
      <c r="Q519" s="161"/>
      <c r="R519" s="161"/>
      <c r="S519" s="161"/>
      <c r="T519" s="161"/>
      <c r="U519" s="161"/>
      <c r="V519" s="161"/>
      <c r="W519" s="161"/>
      <c r="X519" s="151"/>
      <c r="Y519" s="151"/>
      <c r="Z519" s="151"/>
      <c r="AA519" s="151"/>
      <c r="AB519" s="151"/>
      <c r="AC519" s="151"/>
      <c r="AD519" s="151"/>
      <c r="AE519" s="151"/>
      <c r="AF519" s="151"/>
      <c r="AG519" s="151" t="s">
        <v>138</v>
      </c>
      <c r="AH519" s="151">
        <v>0</v>
      </c>
      <c r="AI519" s="151"/>
      <c r="AJ519" s="151"/>
      <c r="AK519" s="151"/>
      <c r="AL519" s="151"/>
      <c r="AM519" s="151"/>
      <c r="AN519" s="151"/>
      <c r="AO519" s="151"/>
      <c r="AP519" s="151"/>
      <c r="AQ519" s="151"/>
      <c r="AR519" s="151"/>
      <c r="AS519" s="151"/>
      <c r="AT519" s="151"/>
      <c r="AU519" s="151"/>
      <c r="AV519" s="151"/>
      <c r="AW519" s="151"/>
      <c r="AX519" s="151"/>
      <c r="AY519" s="151"/>
      <c r="AZ519" s="151"/>
      <c r="BA519" s="151"/>
      <c r="BB519" s="151"/>
      <c r="BC519" s="151"/>
      <c r="BD519" s="151"/>
      <c r="BE519" s="151"/>
      <c r="BF519" s="151"/>
      <c r="BG519" s="151"/>
      <c r="BH519" s="151"/>
    </row>
    <row r="520" spans="1:60" ht="12.75" outlineLevel="1">
      <c r="A520" s="158"/>
      <c r="B520" s="159"/>
      <c r="C520" s="247"/>
      <c r="D520" s="248"/>
      <c r="E520" s="248"/>
      <c r="F520" s="248"/>
      <c r="G520" s="248"/>
      <c r="H520" s="161"/>
      <c r="I520" s="161"/>
      <c r="J520" s="161"/>
      <c r="K520" s="161"/>
      <c r="L520" s="161"/>
      <c r="M520" s="161"/>
      <c r="N520" s="161"/>
      <c r="O520" s="161"/>
      <c r="P520" s="161"/>
      <c r="Q520" s="161"/>
      <c r="R520" s="161"/>
      <c r="S520" s="161"/>
      <c r="T520" s="161"/>
      <c r="U520" s="161"/>
      <c r="V520" s="161"/>
      <c r="W520" s="161"/>
      <c r="X520" s="151"/>
      <c r="Y520" s="151"/>
      <c r="Z520" s="151"/>
      <c r="AA520" s="151"/>
      <c r="AB520" s="151"/>
      <c r="AC520" s="151"/>
      <c r="AD520" s="151"/>
      <c r="AE520" s="151"/>
      <c r="AF520" s="151"/>
      <c r="AG520" s="151" t="s">
        <v>127</v>
      </c>
      <c r="AH520" s="151"/>
      <c r="AI520" s="151"/>
      <c r="AJ520" s="151"/>
      <c r="AK520" s="151"/>
      <c r="AL520" s="151"/>
      <c r="AM520" s="151"/>
      <c r="AN520" s="151"/>
      <c r="AO520" s="151"/>
      <c r="AP520" s="151"/>
      <c r="AQ520" s="151"/>
      <c r="AR520" s="151"/>
      <c r="AS520" s="151"/>
      <c r="AT520" s="151"/>
      <c r="AU520" s="151"/>
      <c r="AV520" s="151"/>
      <c r="AW520" s="151"/>
      <c r="AX520" s="151"/>
      <c r="AY520" s="151"/>
      <c r="AZ520" s="151"/>
      <c r="BA520" s="151"/>
      <c r="BB520" s="151"/>
      <c r="BC520" s="151"/>
      <c r="BD520" s="151"/>
      <c r="BE520" s="151"/>
      <c r="BF520" s="151"/>
      <c r="BG520" s="151"/>
      <c r="BH520" s="151"/>
    </row>
    <row r="521" spans="1:60" ht="12.75" outlineLevel="1">
      <c r="A521" s="176">
        <v>80</v>
      </c>
      <c r="B521" s="177" t="s">
        <v>491</v>
      </c>
      <c r="C521" s="187" t="s">
        <v>492</v>
      </c>
      <c r="D521" s="178" t="s">
        <v>121</v>
      </c>
      <c r="E521" s="179">
        <v>2</v>
      </c>
      <c r="F521" s="180"/>
      <c r="G521" s="181">
        <f>ROUND(E521*F521,2)</f>
        <v>0</v>
      </c>
      <c r="H521" s="180"/>
      <c r="I521" s="181">
        <f>ROUND(E521*H521,2)</f>
        <v>0</v>
      </c>
      <c r="J521" s="180"/>
      <c r="K521" s="181">
        <f>ROUND(E521*J521,2)</f>
        <v>0</v>
      </c>
      <c r="L521" s="181">
        <v>21</v>
      </c>
      <c r="M521" s="181">
        <f>G521*(1+L521/100)</f>
        <v>0</v>
      </c>
      <c r="N521" s="181">
        <v>0</v>
      </c>
      <c r="O521" s="181">
        <f>ROUND(E521*N521,2)</f>
        <v>0</v>
      </c>
      <c r="P521" s="181">
        <v>0</v>
      </c>
      <c r="Q521" s="181">
        <f>ROUND(E521*P521,2)</f>
        <v>0</v>
      </c>
      <c r="R521" s="181"/>
      <c r="S521" s="181" t="s">
        <v>322</v>
      </c>
      <c r="T521" s="182" t="s">
        <v>389</v>
      </c>
      <c r="U521" s="161">
        <v>0</v>
      </c>
      <c r="V521" s="161">
        <f>ROUND(E521*U521,2)</f>
        <v>0</v>
      </c>
      <c r="W521" s="161"/>
      <c r="X521" s="151"/>
      <c r="Y521" s="151"/>
      <c r="Z521" s="151"/>
      <c r="AA521" s="151"/>
      <c r="AB521" s="151"/>
      <c r="AC521" s="151"/>
      <c r="AD521" s="151"/>
      <c r="AE521" s="151"/>
      <c r="AF521" s="151"/>
      <c r="AG521" s="151" t="s">
        <v>288</v>
      </c>
      <c r="AH521" s="151"/>
      <c r="AI521" s="151"/>
      <c r="AJ521" s="151"/>
      <c r="AK521" s="151"/>
      <c r="AL521" s="151"/>
      <c r="AM521" s="151"/>
      <c r="AN521" s="151"/>
      <c r="AO521" s="151"/>
      <c r="AP521" s="151"/>
      <c r="AQ521" s="151"/>
      <c r="AR521" s="151"/>
      <c r="AS521" s="151"/>
      <c r="AT521" s="151"/>
      <c r="AU521" s="151"/>
      <c r="AV521" s="151"/>
      <c r="AW521" s="151"/>
      <c r="AX521" s="151"/>
      <c r="AY521" s="151"/>
      <c r="AZ521" s="151"/>
      <c r="BA521" s="151"/>
      <c r="BB521" s="151"/>
      <c r="BC521" s="151"/>
      <c r="BD521" s="151"/>
      <c r="BE521" s="151"/>
      <c r="BF521" s="151"/>
      <c r="BG521" s="151"/>
      <c r="BH521" s="151"/>
    </row>
    <row r="522" spans="1:60" ht="12.75" outlineLevel="1">
      <c r="A522" s="158"/>
      <c r="B522" s="159"/>
      <c r="C522" s="249" t="s">
        <v>493</v>
      </c>
      <c r="D522" s="250"/>
      <c r="E522" s="250"/>
      <c r="F522" s="250"/>
      <c r="G522" s="250"/>
      <c r="H522" s="161"/>
      <c r="I522" s="161"/>
      <c r="J522" s="161"/>
      <c r="K522" s="161"/>
      <c r="L522" s="161"/>
      <c r="M522" s="161"/>
      <c r="N522" s="161"/>
      <c r="O522" s="161"/>
      <c r="P522" s="161"/>
      <c r="Q522" s="161"/>
      <c r="R522" s="161"/>
      <c r="S522" s="161"/>
      <c r="T522" s="161"/>
      <c r="U522" s="161"/>
      <c r="V522" s="161"/>
      <c r="W522" s="161"/>
      <c r="X522" s="151"/>
      <c r="Y522" s="151"/>
      <c r="Z522" s="151"/>
      <c r="AA522" s="151"/>
      <c r="AB522" s="151"/>
      <c r="AC522" s="151"/>
      <c r="AD522" s="151"/>
      <c r="AE522" s="151"/>
      <c r="AF522" s="151"/>
      <c r="AG522" s="151" t="s">
        <v>136</v>
      </c>
      <c r="AH522" s="151"/>
      <c r="AI522" s="151"/>
      <c r="AJ522" s="151"/>
      <c r="AK522" s="151"/>
      <c r="AL522" s="151"/>
      <c r="AM522" s="151"/>
      <c r="AN522" s="151"/>
      <c r="AO522" s="151"/>
      <c r="AP522" s="151"/>
      <c r="AQ522" s="151"/>
      <c r="AR522" s="151"/>
      <c r="AS522" s="151"/>
      <c r="AT522" s="151"/>
      <c r="AU522" s="151"/>
      <c r="AV522" s="151"/>
      <c r="AW522" s="151"/>
      <c r="AX522" s="151"/>
      <c r="AY522" s="151"/>
      <c r="AZ522" s="151"/>
      <c r="BA522" s="151"/>
      <c r="BB522" s="151"/>
      <c r="BC522" s="151"/>
      <c r="BD522" s="151"/>
      <c r="BE522" s="151"/>
      <c r="BF522" s="151"/>
      <c r="BG522" s="151"/>
      <c r="BH522" s="151"/>
    </row>
    <row r="523" spans="1:60" ht="12.75" outlineLevel="1">
      <c r="A523" s="158"/>
      <c r="B523" s="159"/>
      <c r="C523" s="247"/>
      <c r="D523" s="248"/>
      <c r="E523" s="248"/>
      <c r="F523" s="248"/>
      <c r="G523" s="248"/>
      <c r="H523" s="161"/>
      <c r="I523" s="161"/>
      <c r="J523" s="161"/>
      <c r="K523" s="161"/>
      <c r="L523" s="161"/>
      <c r="M523" s="161"/>
      <c r="N523" s="161"/>
      <c r="O523" s="161"/>
      <c r="P523" s="161"/>
      <c r="Q523" s="161"/>
      <c r="R523" s="161"/>
      <c r="S523" s="161"/>
      <c r="T523" s="161"/>
      <c r="U523" s="161"/>
      <c r="V523" s="161"/>
      <c r="W523" s="161"/>
      <c r="X523" s="151"/>
      <c r="Y523" s="151"/>
      <c r="Z523" s="151"/>
      <c r="AA523" s="151"/>
      <c r="AB523" s="151"/>
      <c r="AC523" s="151"/>
      <c r="AD523" s="151"/>
      <c r="AE523" s="151"/>
      <c r="AF523" s="151"/>
      <c r="AG523" s="151" t="s">
        <v>127</v>
      </c>
      <c r="AH523" s="151"/>
      <c r="AI523" s="151"/>
      <c r="AJ523" s="151"/>
      <c r="AK523" s="151"/>
      <c r="AL523" s="151"/>
      <c r="AM523" s="151"/>
      <c r="AN523" s="151"/>
      <c r="AO523" s="151"/>
      <c r="AP523" s="151"/>
      <c r="AQ523" s="151"/>
      <c r="AR523" s="151"/>
      <c r="AS523" s="151"/>
      <c r="AT523" s="151"/>
      <c r="AU523" s="151"/>
      <c r="AV523" s="151"/>
      <c r="AW523" s="151"/>
      <c r="AX523" s="151"/>
      <c r="AY523" s="151"/>
      <c r="AZ523" s="151"/>
      <c r="BA523" s="151"/>
      <c r="BB523" s="151"/>
      <c r="BC523" s="151"/>
      <c r="BD523" s="151"/>
      <c r="BE523" s="151"/>
      <c r="BF523" s="151"/>
      <c r="BG523" s="151"/>
      <c r="BH523" s="151"/>
    </row>
    <row r="524" spans="1:60" ht="12.75" outlineLevel="1">
      <c r="A524" s="176">
        <v>81</v>
      </c>
      <c r="B524" s="177" t="s">
        <v>494</v>
      </c>
      <c r="C524" s="187" t="s">
        <v>495</v>
      </c>
      <c r="D524" s="178" t="s">
        <v>286</v>
      </c>
      <c r="E524" s="179">
        <v>10.585600000000001</v>
      </c>
      <c r="F524" s="180"/>
      <c r="G524" s="181">
        <f>ROUND(E524*F524,2)</f>
        <v>0</v>
      </c>
      <c r="H524" s="180"/>
      <c r="I524" s="181">
        <f>ROUND(E524*H524,2)</f>
        <v>0</v>
      </c>
      <c r="J524" s="180"/>
      <c r="K524" s="181">
        <f>ROUND(E524*J524,2)</f>
        <v>0</v>
      </c>
      <c r="L524" s="181">
        <v>21</v>
      </c>
      <c r="M524" s="181">
        <f>G524*(1+L524/100)</f>
        <v>0</v>
      </c>
      <c r="N524" s="181">
        <v>0.001</v>
      </c>
      <c r="O524" s="181">
        <f>ROUND(E524*N524,2)</f>
        <v>0.01</v>
      </c>
      <c r="P524" s="181">
        <v>0</v>
      </c>
      <c r="Q524" s="181">
        <f>ROUND(E524*P524,2)</f>
        <v>0</v>
      </c>
      <c r="R524" s="181" t="s">
        <v>287</v>
      </c>
      <c r="S524" s="181" t="s">
        <v>123</v>
      </c>
      <c r="T524" s="182" t="s">
        <v>123</v>
      </c>
      <c r="U524" s="161">
        <v>0</v>
      </c>
      <c r="V524" s="161">
        <f>ROUND(E524*U524,2)</f>
        <v>0</v>
      </c>
      <c r="W524" s="161"/>
      <c r="X524" s="151"/>
      <c r="Y524" s="151"/>
      <c r="Z524" s="151"/>
      <c r="AA524" s="151"/>
      <c r="AB524" s="151"/>
      <c r="AC524" s="151"/>
      <c r="AD524" s="151"/>
      <c r="AE524" s="151"/>
      <c r="AF524" s="151"/>
      <c r="AG524" s="151" t="s">
        <v>467</v>
      </c>
      <c r="AH524" s="151"/>
      <c r="AI524" s="151"/>
      <c r="AJ524" s="151"/>
      <c r="AK524" s="151"/>
      <c r="AL524" s="151"/>
      <c r="AM524" s="151"/>
      <c r="AN524" s="151"/>
      <c r="AO524" s="151"/>
      <c r="AP524" s="151"/>
      <c r="AQ524" s="151"/>
      <c r="AR524" s="151"/>
      <c r="AS524" s="151"/>
      <c r="AT524" s="151"/>
      <c r="AU524" s="151"/>
      <c r="AV524" s="151"/>
      <c r="AW524" s="151"/>
      <c r="AX524" s="151"/>
      <c r="AY524" s="151"/>
      <c r="AZ524" s="151"/>
      <c r="BA524" s="151"/>
      <c r="BB524" s="151"/>
      <c r="BC524" s="151"/>
      <c r="BD524" s="151"/>
      <c r="BE524" s="151"/>
      <c r="BF524" s="151"/>
      <c r="BG524" s="151"/>
      <c r="BH524" s="151"/>
    </row>
    <row r="525" spans="1:60" ht="12.75" outlineLevel="1">
      <c r="A525" s="158"/>
      <c r="B525" s="159"/>
      <c r="C525" s="249" t="s">
        <v>496</v>
      </c>
      <c r="D525" s="250"/>
      <c r="E525" s="250"/>
      <c r="F525" s="250"/>
      <c r="G525" s="250"/>
      <c r="H525" s="161"/>
      <c r="I525" s="161"/>
      <c r="J525" s="161"/>
      <c r="K525" s="161"/>
      <c r="L525" s="161"/>
      <c r="M525" s="161"/>
      <c r="N525" s="161"/>
      <c r="O525" s="161"/>
      <c r="P525" s="161"/>
      <c r="Q525" s="161"/>
      <c r="R525" s="161"/>
      <c r="S525" s="161"/>
      <c r="T525" s="161"/>
      <c r="U525" s="161"/>
      <c r="V525" s="161"/>
      <c r="W525" s="161"/>
      <c r="X525" s="151"/>
      <c r="Y525" s="151"/>
      <c r="Z525" s="151"/>
      <c r="AA525" s="151"/>
      <c r="AB525" s="151"/>
      <c r="AC525" s="151"/>
      <c r="AD525" s="151"/>
      <c r="AE525" s="151"/>
      <c r="AF525" s="151"/>
      <c r="AG525" s="151" t="s">
        <v>136</v>
      </c>
      <c r="AH525" s="151"/>
      <c r="AI525" s="151"/>
      <c r="AJ525" s="151"/>
      <c r="AK525" s="151"/>
      <c r="AL525" s="151"/>
      <c r="AM525" s="151"/>
      <c r="AN525" s="151"/>
      <c r="AO525" s="151"/>
      <c r="AP525" s="151"/>
      <c r="AQ525" s="151"/>
      <c r="AR525" s="151"/>
      <c r="AS525" s="151"/>
      <c r="AT525" s="151"/>
      <c r="AU525" s="151"/>
      <c r="AV525" s="151"/>
      <c r="AW525" s="151"/>
      <c r="AX525" s="151"/>
      <c r="AY525" s="151"/>
      <c r="AZ525" s="151"/>
      <c r="BA525" s="151"/>
      <c r="BB525" s="151"/>
      <c r="BC525" s="151"/>
      <c r="BD525" s="151"/>
      <c r="BE525" s="151"/>
      <c r="BF525" s="151"/>
      <c r="BG525" s="151"/>
      <c r="BH525" s="151"/>
    </row>
    <row r="526" spans="1:60" ht="12.75" outlineLevel="1">
      <c r="A526" s="158"/>
      <c r="B526" s="159"/>
      <c r="C526" s="251" t="s">
        <v>497</v>
      </c>
      <c r="D526" s="252"/>
      <c r="E526" s="252"/>
      <c r="F526" s="252"/>
      <c r="G526" s="252"/>
      <c r="H526" s="161"/>
      <c r="I526" s="161"/>
      <c r="J526" s="161"/>
      <c r="K526" s="161"/>
      <c r="L526" s="161"/>
      <c r="M526" s="161"/>
      <c r="N526" s="161"/>
      <c r="O526" s="161"/>
      <c r="P526" s="161"/>
      <c r="Q526" s="161"/>
      <c r="R526" s="161"/>
      <c r="S526" s="161"/>
      <c r="T526" s="161"/>
      <c r="U526" s="161"/>
      <c r="V526" s="161"/>
      <c r="W526" s="161"/>
      <c r="X526" s="151"/>
      <c r="Y526" s="151"/>
      <c r="Z526" s="151"/>
      <c r="AA526" s="151"/>
      <c r="AB526" s="151"/>
      <c r="AC526" s="151"/>
      <c r="AD526" s="151"/>
      <c r="AE526" s="151"/>
      <c r="AF526" s="151"/>
      <c r="AG526" s="151" t="s">
        <v>136</v>
      </c>
      <c r="AH526" s="151"/>
      <c r="AI526" s="151"/>
      <c r="AJ526" s="151"/>
      <c r="AK526" s="151"/>
      <c r="AL526" s="151"/>
      <c r="AM526" s="151"/>
      <c r="AN526" s="151"/>
      <c r="AO526" s="151"/>
      <c r="AP526" s="151"/>
      <c r="AQ526" s="151"/>
      <c r="AR526" s="151"/>
      <c r="AS526" s="151"/>
      <c r="AT526" s="151"/>
      <c r="AU526" s="151"/>
      <c r="AV526" s="151"/>
      <c r="AW526" s="151"/>
      <c r="AX526" s="151"/>
      <c r="AY526" s="151"/>
      <c r="AZ526" s="151"/>
      <c r="BA526" s="151"/>
      <c r="BB526" s="151"/>
      <c r="BC526" s="151"/>
      <c r="BD526" s="151"/>
      <c r="BE526" s="151"/>
      <c r="BF526" s="151"/>
      <c r="BG526" s="151"/>
      <c r="BH526" s="151"/>
    </row>
    <row r="527" spans="1:60" ht="12.75" outlineLevel="1">
      <c r="A527" s="158"/>
      <c r="B527" s="159"/>
      <c r="C527" s="247"/>
      <c r="D527" s="248"/>
      <c r="E527" s="248"/>
      <c r="F527" s="248"/>
      <c r="G527" s="248"/>
      <c r="H527" s="161"/>
      <c r="I527" s="161"/>
      <c r="J527" s="161"/>
      <c r="K527" s="161"/>
      <c r="L527" s="161"/>
      <c r="M527" s="161"/>
      <c r="N527" s="161"/>
      <c r="O527" s="161"/>
      <c r="P527" s="161"/>
      <c r="Q527" s="161"/>
      <c r="R527" s="161"/>
      <c r="S527" s="161"/>
      <c r="T527" s="161"/>
      <c r="U527" s="161"/>
      <c r="V527" s="161"/>
      <c r="W527" s="161"/>
      <c r="X527" s="151"/>
      <c r="Y527" s="151"/>
      <c r="Z527" s="151"/>
      <c r="AA527" s="151"/>
      <c r="AB527" s="151"/>
      <c r="AC527" s="151"/>
      <c r="AD527" s="151"/>
      <c r="AE527" s="151"/>
      <c r="AF527" s="151"/>
      <c r="AG527" s="151" t="s">
        <v>127</v>
      </c>
      <c r="AH527" s="151"/>
      <c r="AI527" s="151"/>
      <c r="AJ527" s="151"/>
      <c r="AK527" s="151"/>
      <c r="AL527" s="151"/>
      <c r="AM527" s="151"/>
      <c r="AN527" s="151"/>
      <c r="AO527" s="151"/>
      <c r="AP527" s="151"/>
      <c r="AQ527" s="151"/>
      <c r="AR527" s="151"/>
      <c r="AS527" s="151"/>
      <c r="AT527" s="151"/>
      <c r="AU527" s="151"/>
      <c r="AV527" s="151"/>
      <c r="AW527" s="151"/>
      <c r="AX527" s="151"/>
      <c r="AY527" s="151"/>
      <c r="AZ527" s="151"/>
      <c r="BA527" s="151"/>
      <c r="BB527" s="151"/>
      <c r="BC527" s="151"/>
      <c r="BD527" s="151"/>
      <c r="BE527" s="151"/>
      <c r="BF527" s="151"/>
      <c r="BG527" s="151"/>
      <c r="BH527" s="151"/>
    </row>
    <row r="528" spans="1:60" ht="12.75" outlineLevel="1">
      <c r="A528" s="176">
        <v>82</v>
      </c>
      <c r="B528" s="177" t="s">
        <v>498</v>
      </c>
      <c r="C528" s="187" t="s">
        <v>499</v>
      </c>
      <c r="D528" s="178" t="s">
        <v>473</v>
      </c>
      <c r="E528" s="179">
        <v>207.9</v>
      </c>
      <c r="F528" s="180"/>
      <c r="G528" s="181">
        <f>ROUND(E528*F528,2)</f>
        <v>0</v>
      </c>
      <c r="H528" s="180"/>
      <c r="I528" s="181">
        <f>ROUND(E528*H528,2)</f>
        <v>0</v>
      </c>
      <c r="J528" s="180"/>
      <c r="K528" s="181">
        <f>ROUND(E528*J528,2)</f>
        <v>0</v>
      </c>
      <c r="L528" s="181">
        <v>21</v>
      </c>
      <c r="M528" s="181">
        <f>G528*(1+L528/100)</f>
        <v>0</v>
      </c>
      <c r="N528" s="181">
        <v>0</v>
      </c>
      <c r="O528" s="181">
        <f>ROUND(E528*N528,2)</f>
        <v>0</v>
      </c>
      <c r="P528" s="181">
        <v>0</v>
      </c>
      <c r="Q528" s="181">
        <f>ROUND(E528*P528,2)</f>
        <v>0</v>
      </c>
      <c r="R528" s="181"/>
      <c r="S528" s="181" t="s">
        <v>322</v>
      </c>
      <c r="T528" s="182" t="s">
        <v>435</v>
      </c>
      <c r="U528" s="161">
        <v>0</v>
      </c>
      <c r="V528" s="161">
        <f>ROUND(E528*U528,2)</f>
        <v>0</v>
      </c>
      <c r="W528" s="161"/>
      <c r="X528" s="151"/>
      <c r="Y528" s="151"/>
      <c r="Z528" s="151"/>
      <c r="AA528" s="151"/>
      <c r="AB528" s="151"/>
      <c r="AC528" s="151"/>
      <c r="AD528" s="151"/>
      <c r="AE528" s="151"/>
      <c r="AF528" s="151"/>
      <c r="AG528" s="151" t="s">
        <v>288</v>
      </c>
      <c r="AH528" s="151"/>
      <c r="AI528" s="151"/>
      <c r="AJ528" s="151"/>
      <c r="AK528" s="151"/>
      <c r="AL528" s="151"/>
      <c r="AM528" s="151"/>
      <c r="AN528" s="151"/>
      <c r="AO528" s="151"/>
      <c r="AP528" s="151"/>
      <c r="AQ528" s="151"/>
      <c r="AR528" s="151"/>
      <c r="AS528" s="151"/>
      <c r="AT528" s="151"/>
      <c r="AU528" s="151"/>
      <c r="AV528" s="151"/>
      <c r="AW528" s="151"/>
      <c r="AX528" s="151"/>
      <c r="AY528" s="151"/>
      <c r="AZ528" s="151"/>
      <c r="BA528" s="151"/>
      <c r="BB528" s="151"/>
      <c r="BC528" s="151"/>
      <c r="BD528" s="151"/>
      <c r="BE528" s="151"/>
      <c r="BF528" s="151"/>
      <c r="BG528" s="151"/>
      <c r="BH528" s="151"/>
    </row>
    <row r="529" spans="1:60" ht="12.75" outlineLevel="1">
      <c r="A529" s="158"/>
      <c r="B529" s="159"/>
      <c r="C529" s="249" t="s">
        <v>500</v>
      </c>
      <c r="D529" s="250"/>
      <c r="E529" s="250"/>
      <c r="F529" s="250"/>
      <c r="G529" s="250"/>
      <c r="H529" s="161"/>
      <c r="I529" s="161"/>
      <c r="J529" s="161"/>
      <c r="K529" s="161"/>
      <c r="L529" s="161"/>
      <c r="M529" s="161"/>
      <c r="N529" s="161"/>
      <c r="O529" s="161"/>
      <c r="P529" s="161"/>
      <c r="Q529" s="161"/>
      <c r="R529" s="161"/>
      <c r="S529" s="161"/>
      <c r="T529" s="161"/>
      <c r="U529" s="161"/>
      <c r="V529" s="161"/>
      <c r="W529" s="161"/>
      <c r="X529" s="151"/>
      <c r="Y529" s="151"/>
      <c r="Z529" s="151"/>
      <c r="AA529" s="151"/>
      <c r="AB529" s="151"/>
      <c r="AC529" s="151"/>
      <c r="AD529" s="151"/>
      <c r="AE529" s="151"/>
      <c r="AF529" s="151"/>
      <c r="AG529" s="151" t="s">
        <v>136</v>
      </c>
      <c r="AH529" s="151"/>
      <c r="AI529" s="151"/>
      <c r="AJ529" s="151"/>
      <c r="AK529" s="151"/>
      <c r="AL529" s="151"/>
      <c r="AM529" s="151"/>
      <c r="AN529" s="151"/>
      <c r="AO529" s="151"/>
      <c r="AP529" s="151"/>
      <c r="AQ529" s="151"/>
      <c r="AR529" s="151"/>
      <c r="AS529" s="151"/>
      <c r="AT529" s="151"/>
      <c r="AU529" s="151"/>
      <c r="AV529" s="151"/>
      <c r="AW529" s="151"/>
      <c r="AX529" s="151"/>
      <c r="AY529" s="151"/>
      <c r="AZ529" s="151"/>
      <c r="BA529" s="151"/>
      <c r="BB529" s="151"/>
      <c r="BC529" s="151"/>
      <c r="BD529" s="151"/>
      <c r="BE529" s="151"/>
      <c r="BF529" s="151"/>
      <c r="BG529" s="151"/>
      <c r="BH529" s="151"/>
    </row>
    <row r="530" spans="1:60" ht="12.75" outlineLevel="1">
      <c r="A530" s="158"/>
      <c r="B530" s="159"/>
      <c r="C530" s="188" t="s">
        <v>365</v>
      </c>
      <c r="D530" s="163"/>
      <c r="E530" s="164">
        <v>64.80000000000001</v>
      </c>
      <c r="F530" s="161"/>
      <c r="G530" s="161"/>
      <c r="H530" s="161"/>
      <c r="I530" s="161"/>
      <c r="J530" s="161"/>
      <c r="K530" s="161"/>
      <c r="L530" s="161"/>
      <c r="M530" s="161"/>
      <c r="N530" s="161"/>
      <c r="O530" s="161"/>
      <c r="P530" s="161"/>
      <c r="Q530" s="161"/>
      <c r="R530" s="161"/>
      <c r="S530" s="161"/>
      <c r="T530" s="161"/>
      <c r="U530" s="161"/>
      <c r="V530" s="161"/>
      <c r="W530" s="161"/>
      <c r="X530" s="151"/>
      <c r="Y530" s="151"/>
      <c r="Z530" s="151"/>
      <c r="AA530" s="151"/>
      <c r="AB530" s="151"/>
      <c r="AC530" s="151"/>
      <c r="AD530" s="151"/>
      <c r="AE530" s="151"/>
      <c r="AF530" s="151"/>
      <c r="AG530" s="151" t="s">
        <v>138</v>
      </c>
      <c r="AH530" s="151">
        <v>0</v>
      </c>
      <c r="AI530" s="151"/>
      <c r="AJ530" s="151"/>
      <c r="AK530" s="151"/>
      <c r="AL530" s="151"/>
      <c r="AM530" s="151"/>
      <c r="AN530" s="151"/>
      <c r="AO530" s="151"/>
      <c r="AP530" s="151"/>
      <c r="AQ530" s="151"/>
      <c r="AR530" s="151"/>
      <c r="AS530" s="151"/>
      <c r="AT530" s="151"/>
      <c r="AU530" s="151"/>
      <c r="AV530" s="151"/>
      <c r="AW530" s="151"/>
      <c r="AX530" s="151"/>
      <c r="AY530" s="151"/>
      <c r="AZ530" s="151"/>
      <c r="BA530" s="151"/>
      <c r="BB530" s="151"/>
      <c r="BC530" s="151"/>
      <c r="BD530" s="151"/>
      <c r="BE530" s="151"/>
      <c r="BF530" s="151"/>
      <c r="BG530" s="151"/>
      <c r="BH530" s="151"/>
    </row>
    <row r="531" spans="1:60" ht="12.75" outlineLevel="1">
      <c r="A531" s="158"/>
      <c r="B531" s="159"/>
      <c r="C531" s="188" t="s">
        <v>366</v>
      </c>
      <c r="D531" s="163"/>
      <c r="E531" s="164">
        <v>80.60000000000001</v>
      </c>
      <c r="F531" s="161"/>
      <c r="G531" s="161"/>
      <c r="H531" s="161"/>
      <c r="I531" s="161"/>
      <c r="J531" s="161"/>
      <c r="K531" s="161"/>
      <c r="L531" s="161"/>
      <c r="M531" s="161"/>
      <c r="N531" s="161"/>
      <c r="O531" s="161"/>
      <c r="P531" s="161"/>
      <c r="Q531" s="161"/>
      <c r="R531" s="161"/>
      <c r="S531" s="161"/>
      <c r="T531" s="161"/>
      <c r="U531" s="161"/>
      <c r="V531" s="161"/>
      <c r="W531" s="161"/>
      <c r="X531" s="151"/>
      <c r="Y531" s="151"/>
      <c r="Z531" s="151"/>
      <c r="AA531" s="151"/>
      <c r="AB531" s="151"/>
      <c r="AC531" s="151"/>
      <c r="AD531" s="151"/>
      <c r="AE531" s="151"/>
      <c r="AF531" s="151"/>
      <c r="AG531" s="151" t="s">
        <v>138</v>
      </c>
      <c r="AH531" s="151">
        <v>0</v>
      </c>
      <c r="AI531" s="151"/>
      <c r="AJ531" s="151"/>
      <c r="AK531" s="151"/>
      <c r="AL531" s="151"/>
      <c r="AM531" s="151"/>
      <c r="AN531" s="151"/>
      <c r="AO531" s="151"/>
      <c r="AP531" s="151"/>
      <c r="AQ531" s="151"/>
      <c r="AR531" s="151"/>
      <c r="AS531" s="151"/>
      <c r="AT531" s="151"/>
      <c r="AU531" s="151"/>
      <c r="AV531" s="151"/>
      <c r="AW531" s="151"/>
      <c r="AX531" s="151"/>
      <c r="AY531" s="151"/>
      <c r="AZ531" s="151"/>
      <c r="BA531" s="151"/>
      <c r="BB531" s="151"/>
      <c r="BC531" s="151"/>
      <c r="BD531" s="151"/>
      <c r="BE531" s="151"/>
      <c r="BF531" s="151"/>
      <c r="BG531" s="151"/>
      <c r="BH531" s="151"/>
    </row>
    <row r="532" spans="1:60" ht="12.75" outlineLevel="1">
      <c r="A532" s="158"/>
      <c r="B532" s="159"/>
      <c r="C532" s="188" t="s">
        <v>501</v>
      </c>
      <c r="D532" s="163"/>
      <c r="E532" s="164">
        <v>52.6</v>
      </c>
      <c r="F532" s="161"/>
      <c r="G532" s="161"/>
      <c r="H532" s="161"/>
      <c r="I532" s="161"/>
      <c r="J532" s="161"/>
      <c r="K532" s="161"/>
      <c r="L532" s="161"/>
      <c r="M532" s="161"/>
      <c r="N532" s="161"/>
      <c r="O532" s="161"/>
      <c r="P532" s="161"/>
      <c r="Q532" s="161"/>
      <c r="R532" s="161"/>
      <c r="S532" s="161"/>
      <c r="T532" s="161"/>
      <c r="U532" s="161"/>
      <c r="V532" s="161"/>
      <c r="W532" s="161"/>
      <c r="X532" s="151"/>
      <c r="Y532" s="151"/>
      <c r="Z532" s="151"/>
      <c r="AA532" s="151"/>
      <c r="AB532" s="151"/>
      <c r="AC532" s="151"/>
      <c r="AD532" s="151"/>
      <c r="AE532" s="151"/>
      <c r="AF532" s="151"/>
      <c r="AG532" s="151" t="s">
        <v>138</v>
      </c>
      <c r="AH532" s="151">
        <v>0</v>
      </c>
      <c r="AI532" s="151"/>
      <c r="AJ532" s="151"/>
      <c r="AK532" s="151"/>
      <c r="AL532" s="151"/>
      <c r="AM532" s="151"/>
      <c r="AN532" s="151"/>
      <c r="AO532" s="151"/>
      <c r="AP532" s="151"/>
      <c r="AQ532" s="151"/>
      <c r="AR532" s="151"/>
      <c r="AS532" s="151"/>
      <c r="AT532" s="151"/>
      <c r="AU532" s="151"/>
      <c r="AV532" s="151"/>
      <c r="AW532" s="151"/>
      <c r="AX532" s="151"/>
      <c r="AY532" s="151"/>
      <c r="AZ532" s="151"/>
      <c r="BA532" s="151"/>
      <c r="BB532" s="151"/>
      <c r="BC532" s="151"/>
      <c r="BD532" s="151"/>
      <c r="BE532" s="151"/>
      <c r="BF532" s="151"/>
      <c r="BG532" s="151"/>
      <c r="BH532" s="151"/>
    </row>
    <row r="533" spans="1:60" ht="12.75" outlineLevel="1">
      <c r="A533" s="158"/>
      <c r="B533" s="159"/>
      <c r="C533" s="191" t="s">
        <v>266</v>
      </c>
      <c r="D533" s="167"/>
      <c r="E533" s="168">
        <v>198</v>
      </c>
      <c r="F533" s="161"/>
      <c r="G533" s="161"/>
      <c r="H533" s="161"/>
      <c r="I533" s="161"/>
      <c r="J533" s="161"/>
      <c r="K533" s="161"/>
      <c r="L533" s="161"/>
      <c r="M533" s="161"/>
      <c r="N533" s="161"/>
      <c r="O533" s="161"/>
      <c r="P533" s="161"/>
      <c r="Q533" s="161"/>
      <c r="R533" s="161"/>
      <c r="S533" s="161"/>
      <c r="T533" s="161"/>
      <c r="U533" s="161"/>
      <c r="V533" s="161"/>
      <c r="W533" s="161"/>
      <c r="X533" s="151"/>
      <c r="Y533" s="151"/>
      <c r="Z533" s="151"/>
      <c r="AA533" s="151"/>
      <c r="AB533" s="151"/>
      <c r="AC533" s="151"/>
      <c r="AD533" s="151"/>
      <c r="AE533" s="151"/>
      <c r="AF533" s="151"/>
      <c r="AG533" s="151" t="s">
        <v>138</v>
      </c>
      <c r="AH533" s="151">
        <v>1</v>
      </c>
      <c r="AI533" s="151"/>
      <c r="AJ533" s="151"/>
      <c r="AK533" s="151"/>
      <c r="AL533" s="151"/>
      <c r="AM533" s="151"/>
      <c r="AN533" s="151"/>
      <c r="AO533" s="151"/>
      <c r="AP533" s="151"/>
      <c r="AQ533" s="151"/>
      <c r="AR533" s="151"/>
      <c r="AS533" s="151"/>
      <c r="AT533" s="151"/>
      <c r="AU533" s="151"/>
      <c r="AV533" s="151"/>
      <c r="AW533" s="151"/>
      <c r="AX533" s="151"/>
      <c r="AY533" s="151"/>
      <c r="AZ533" s="151"/>
      <c r="BA533" s="151"/>
      <c r="BB533" s="151"/>
      <c r="BC533" s="151"/>
      <c r="BD533" s="151"/>
      <c r="BE533" s="151"/>
      <c r="BF533" s="151"/>
      <c r="BG533" s="151"/>
      <c r="BH533" s="151"/>
    </row>
    <row r="534" spans="1:60" ht="12.75" outlineLevel="1">
      <c r="A534" s="158"/>
      <c r="B534" s="159"/>
      <c r="C534" s="188" t="s">
        <v>502</v>
      </c>
      <c r="D534" s="163"/>
      <c r="E534" s="164">
        <v>9.9</v>
      </c>
      <c r="F534" s="161"/>
      <c r="G534" s="161"/>
      <c r="H534" s="161"/>
      <c r="I534" s="161"/>
      <c r="J534" s="161"/>
      <c r="K534" s="161"/>
      <c r="L534" s="161"/>
      <c r="M534" s="161"/>
      <c r="N534" s="161"/>
      <c r="O534" s="161"/>
      <c r="P534" s="161"/>
      <c r="Q534" s="161"/>
      <c r="R534" s="161"/>
      <c r="S534" s="161"/>
      <c r="T534" s="161"/>
      <c r="U534" s="161"/>
      <c r="V534" s="161"/>
      <c r="W534" s="161"/>
      <c r="X534" s="151"/>
      <c r="Y534" s="151"/>
      <c r="Z534" s="151"/>
      <c r="AA534" s="151"/>
      <c r="AB534" s="151"/>
      <c r="AC534" s="151"/>
      <c r="AD534" s="151"/>
      <c r="AE534" s="151"/>
      <c r="AF534" s="151"/>
      <c r="AG534" s="151" t="s">
        <v>138</v>
      </c>
      <c r="AH534" s="151">
        <v>0</v>
      </c>
      <c r="AI534" s="151"/>
      <c r="AJ534" s="151"/>
      <c r="AK534" s="151"/>
      <c r="AL534" s="151"/>
      <c r="AM534" s="151"/>
      <c r="AN534" s="151"/>
      <c r="AO534" s="151"/>
      <c r="AP534" s="151"/>
      <c r="AQ534" s="151"/>
      <c r="AR534" s="151"/>
      <c r="AS534" s="151"/>
      <c r="AT534" s="151"/>
      <c r="AU534" s="151"/>
      <c r="AV534" s="151"/>
      <c r="AW534" s="151"/>
      <c r="AX534" s="151"/>
      <c r="AY534" s="151"/>
      <c r="AZ534" s="151"/>
      <c r="BA534" s="151"/>
      <c r="BB534" s="151"/>
      <c r="BC534" s="151"/>
      <c r="BD534" s="151"/>
      <c r="BE534" s="151"/>
      <c r="BF534" s="151"/>
      <c r="BG534" s="151"/>
      <c r="BH534" s="151"/>
    </row>
    <row r="535" spans="1:60" ht="12.75" outlineLevel="1">
      <c r="A535" s="158"/>
      <c r="B535" s="159"/>
      <c r="C535" s="247"/>
      <c r="D535" s="248"/>
      <c r="E535" s="248"/>
      <c r="F535" s="248"/>
      <c r="G535" s="248"/>
      <c r="H535" s="161"/>
      <c r="I535" s="161"/>
      <c r="J535" s="161"/>
      <c r="K535" s="161"/>
      <c r="L535" s="161"/>
      <c r="M535" s="161"/>
      <c r="N535" s="161"/>
      <c r="O535" s="161"/>
      <c r="P535" s="161"/>
      <c r="Q535" s="161"/>
      <c r="R535" s="161"/>
      <c r="S535" s="161"/>
      <c r="T535" s="161"/>
      <c r="U535" s="161"/>
      <c r="V535" s="161"/>
      <c r="W535" s="161"/>
      <c r="X535" s="151"/>
      <c r="Y535" s="151"/>
      <c r="Z535" s="151"/>
      <c r="AA535" s="151"/>
      <c r="AB535" s="151"/>
      <c r="AC535" s="151"/>
      <c r="AD535" s="151"/>
      <c r="AE535" s="151"/>
      <c r="AF535" s="151"/>
      <c r="AG535" s="151" t="s">
        <v>127</v>
      </c>
      <c r="AH535" s="151"/>
      <c r="AI535" s="151"/>
      <c r="AJ535" s="151"/>
      <c r="AK535" s="151"/>
      <c r="AL535" s="151"/>
      <c r="AM535" s="151"/>
      <c r="AN535" s="151"/>
      <c r="AO535" s="151"/>
      <c r="AP535" s="151"/>
      <c r="AQ535" s="151"/>
      <c r="AR535" s="151"/>
      <c r="AS535" s="151"/>
      <c r="AT535" s="151"/>
      <c r="AU535" s="151"/>
      <c r="AV535" s="151"/>
      <c r="AW535" s="151"/>
      <c r="AX535" s="151"/>
      <c r="AY535" s="151"/>
      <c r="AZ535" s="151"/>
      <c r="BA535" s="151"/>
      <c r="BB535" s="151"/>
      <c r="BC535" s="151"/>
      <c r="BD535" s="151"/>
      <c r="BE535" s="151"/>
      <c r="BF535" s="151"/>
      <c r="BG535" s="151"/>
      <c r="BH535" s="151"/>
    </row>
    <row r="536" spans="1:60" ht="12.75" outlineLevel="1">
      <c r="A536" s="158">
        <v>83</v>
      </c>
      <c r="B536" s="159" t="s">
        <v>503</v>
      </c>
      <c r="C536" s="192" t="s">
        <v>504</v>
      </c>
      <c r="D536" s="160" t="s">
        <v>0</v>
      </c>
      <c r="E536" s="184"/>
      <c r="F536" s="162"/>
      <c r="G536" s="161">
        <f>ROUND(E536*F536,2)</f>
        <v>0</v>
      </c>
      <c r="H536" s="162"/>
      <c r="I536" s="161">
        <f>ROUND(E536*H536,2)</f>
        <v>0</v>
      </c>
      <c r="J536" s="162"/>
      <c r="K536" s="161">
        <f>ROUND(E536*J536,2)</f>
        <v>0</v>
      </c>
      <c r="L536" s="161">
        <v>21</v>
      </c>
      <c r="M536" s="161">
        <f>G536*(1+L536/100)</f>
        <v>0</v>
      </c>
      <c r="N536" s="161">
        <v>0</v>
      </c>
      <c r="O536" s="161">
        <f>ROUND(E536*N536,2)</f>
        <v>0</v>
      </c>
      <c r="P536" s="161">
        <v>0</v>
      </c>
      <c r="Q536" s="161">
        <f>ROUND(E536*P536,2)</f>
        <v>0</v>
      </c>
      <c r="R536" s="161" t="s">
        <v>441</v>
      </c>
      <c r="S536" s="161" t="s">
        <v>123</v>
      </c>
      <c r="T536" s="161" t="s">
        <v>123</v>
      </c>
      <c r="U536" s="161">
        <v>0</v>
      </c>
      <c r="V536" s="161">
        <f>ROUND(E536*U536,2)</f>
        <v>0</v>
      </c>
      <c r="W536" s="161"/>
      <c r="X536" s="151"/>
      <c r="Y536" s="151"/>
      <c r="Z536" s="151"/>
      <c r="AA536" s="151"/>
      <c r="AB536" s="151"/>
      <c r="AC536" s="151"/>
      <c r="AD536" s="151"/>
      <c r="AE536" s="151"/>
      <c r="AF536" s="151"/>
      <c r="AG536" s="151" t="s">
        <v>416</v>
      </c>
      <c r="AH536" s="151"/>
      <c r="AI536" s="151"/>
      <c r="AJ536" s="151"/>
      <c r="AK536" s="151"/>
      <c r="AL536" s="151"/>
      <c r="AM536" s="151"/>
      <c r="AN536" s="151"/>
      <c r="AO536" s="151"/>
      <c r="AP536" s="151"/>
      <c r="AQ536" s="151"/>
      <c r="AR536" s="151"/>
      <c r="AS536" s="151"/>
      <c r="AT536" s="151"/>
      <c r="AU536" s="151"/>
      <c r="AV536" s="151"/>
      <c r="AW536" s="151"/>
      <c r="AX536" s="151"/>
      <c r="AY536" s="151"/>
      <c r="AZ536" s="151"/>
      <c r="BA536" s="151"/>
      <c r="BB536" s="151"/>
      <c r="BC536" s="151"/>
      <c r="BD536" s="151"/>
      <c r="BE536" s="151"/>
      <c r="BF536" s="151"/>
      <c r="BG536" s="151"/>
      <c r="BH536" s="151"/>
    </row>
    <row r="537" spans="1:60" ht="12.75" outlineLevel="1">
      <c r="A537" s="158"/>
      <c r="B537" s="159"/>
      <c r="C537" s="257" t="s">
        <v>432</v>
      </c>
      <c r="D537" s="258"/>
      <c r="E537" s="258"/>
      <c r="F537" s="258"/>
      <c r="G537" s="258"/>
      <c r="H537" s="161"/>
      <c r="I537" s="161"/>
      <c r="J537" s="161"/>
      <c r="K537" s="161"/>
      <c r="L537" s="161"/>
      <c r="M537" s="161"/>
      <c r="N537" s="161"/>
      <c r="O537" s="161"/>
      <c r="P537" s="161"/>
      <c r="Q537" s="161"/>
      <c r="R537" s="161"/>
      <c r="S537" s="161"/>
      <c r="T537" s="161"/>
      <c r="U537" s="161"/>
      <c r="V537" s="161"/>
      <c r="W537" s="161"/>
      <c r="X537" s="151"/>
      <c r="Y537" s="151"/>
      <c r="Z537" s="151"/>
      <c r="AA537" s="151"/>
      <c r="AB537" s="151"/>
      <c r="AC537" s="151"/>
      <c r="AD537" s="151"/>
      <c r="AE537" s="151"/>
      <c r="AF537" s="151"/>
      <c r="AG537" s="151" t="s">
        <v>126</v>
      </c>
      <c r="AH537" s="151"/>
      <c r="AI537" s="151"/>
      <c r="AJ537" s="151"/>
      <c r="AK537" s="151"/>
      <c r="AL537" s="151"/>
      <c r="AM537" s="151"/>
      <c r="AN537" s="151"/>
      <c r="AO537" s="151"/>
      <c r="AP537" s="151"/>
      <c r="AQ537" s="151"/>
      <c r="AR537" s="151"/>
      <c r="AS537" s="151"/>
      <c r="AT537" s="151"/>
      <c r="AU537" s="151"/>
      <c r="AV537" s="151"/>
      <c r="AW537" s="151"/>
      <c r="AX537" s="151"/>
      <c r="AY537" s="151"/>
      <c r="AZ537" s="151"/>
      <c r="BA537" s="151"/>
      <c r="BB537" s="151"/>
      <c r="BC537" s="151"/>
      <c r="BD537" s="151"/>
      <c r="BE537" s="151"/>
      <c r="BF537" s="151"/>
      <c r="BG537" s="151"/>
      <c r="BH537" s="151"/>
    </row>
    <row r="538" spans="1:60" ht="12.75" outlineLevel="1">
      <c r="A538" s="158"/>
      <c r="B538" s="159"/>
      <c r="C538" s="247"/>
      <c r="D538" s="248"/>
      <c r="E538" s="248"/>
      <c r="F538" s="248"/>
      <c r="G538" s="248"/>
      <c r="H538" s="161"/>
      <c r="I538" s="161"/>
      <c r="J538" s="161"/>
      <c r="K538" s="161"/>
      <c r="L538" s="161"/>
      <c r="M538" s="161"/>
      <c r="N538" s="161"/>
      <c r="O538" s="161"/>
      <c r="P538" s="161"/>
      <c r="Q538" s="161"/>
      <c r="R538" s="161"/>
      <c r="S538" s="161"/>
      <c r="T538" s="161"/>
      <c r="U538" s="161"/>
      <c r="V538" s="161"/>
      <c r="W538" s="161"/>
      <c r="X538" s="151"/>
      <c r="Y538" s="151"/>
      <c r="Z538" s="151"/>
      <c r="AA538" s="151"/>
      <c r="AB538" s="151"/>
      <c r="AC538" s="151"/>
      <c r="AD538" s="151"/>
      <c r="AE538" s="151"/>
      <c r="AF538" s="151"/>
      <c r="AG538" s="151" t="s">
        <v>127</v>
      </c>
      <c r="AH538" s="151"/>
      <c r="AI538" s="151"/>
      <c r="AJ538" s="151"/>
      <c r="AK538" s="151"/>
      <c r="AL538" s="151"/>
      <c r="AM538" s="151"/>
      <c r="AN538" s="151"/>
      <c r="AO538" s="151"/>
      <c r="AP538" s="151"/>
      <c r="AQ538" s="151"/>
      <c r="AR538" s="151"/>
      <c r="AS538" s="151"/>
      <c r="AT538" s="151"/>
      <c r="AU538" s="151"/>
      <c r="AV538" s="151"/>
      <c r="AW538" s="151"/>
      <c r="AX538" s="151"/>
      <c r="AY538" s="151"/>
      <c r="AZ538" s="151"/>
      <c r="BA538" s="151"/>
      <c r="BB538" s="151"/>
      <c r="BC538" s="151"/>
      <c r="BD538" s="151"/>
      <c r="BE538" s="151"/>
      <c r="BF538" s="151"/>
      <c r="BG538" s="151"/>
      <c r="BH538" s="151"/>
    </row>
    <row r="539" spans="1:33" ht="12.75">
      <c r="A539" s="170" t="s">
        <v>117</v>
      </c>
      <c r="B539" s="171" t="s">
        <v>86</v>
      </c>
      <c r="C539" s="186" t="s">
        <v>87</v>
      </c>
      <c r="D539" s="172"/>
      <c r="E539" s="173"/>
      <c r="F539" s="174"/>
      <c r="G539" s="174">
        <f>SUMIF(AG540:AG573,"&lt;&gt;NOR",G540:G573)</f>
        <v>0</v>
      </c>
      <c r="H539" s="174"/>
      <c r="I539" s="174">
        <f>SUM(I540:I573)</f>
        <v>0</v>
      </c>
      <c r="J539" s="174"/>
      <c r="K539" s="174">
        <f>SUM(K540:K573)</f>
        <v>0</v>
      </c>
      <c r="L539" s="174"/>
      <c r="M539" s="174">
        <f>SUM(M540:M573)</f>
        <v>0</v>
      </c>
      <c r="N539" s="174"/>
      <c r="O539" s="174">
        <f>SUM(O540:O573)</f>
        <v>0.01</v>
      </c>
      <c r="P539" s="174"/>
      <c r="Q539" s="174">
        <f>SUM(Q540:Q573)</f>
        <v>0</v>
      </c>
      <c r="R539" s="174"/>
      <c r="S539" s="174"/>
      <c r="T539" s="175"/>
      <c r="U539" s="169"/>
      <c r="V539" s="169">
        <f>SUM(V540:V573)</f>
        <v>29.059999999999995</v>
      </c>
      <c r="W539" s="169"/>
      <c r="AG539" t="s">
        <v>118</v>
      </c>
    </row>
    <row r="540" spans="1:60" ht="12.75" outlineLevel="1">
      <c r="A540" s="176">
        <v>84</v>
      </c>
      <c r="B540" s="177" t="s">
        <v>505</v>
      </c>
      <c r="C540" s="187" t="s">
        <v>506</v>
      </c>
      <c r="D540" s="178" t="s">
        <v>232</v>
      </c>
      <c r="E540" s="179">
        <v>39.586560000000006</v>
      </c>
      <c r="F540" s="180"/>
      <c r="G540" s="181">
        <f>ROUND(E540*F540,2)</f>
        <v>0</v>
      </c>
      <c r="H540" s="180"/>
      <c r="I540" s="181">
        <f>ROUND(E540*H540,2)</f>
        <v>0</v>
      </c>
      <c r="J540" s="180"/>
      <c r="K540" s="181">
        <f>ROUND(E540*J540,2)</f>
        <v>0</v>
      </c>
      <c r="L540" s="181">
        <v>21</v>
      </c>
      <c r="M540" s="181">
        <f>G540*(1+L540/100)</f>
        <v>0</v>
      </c>
      <c r="N540" s="181">
        <v>0.00028000000000000003</v>
      </c>
      <c r="O540" s="181">
        <f>ROUND(E540*N540,2)</f>
        <v>0.01</v>
      </c>
      <c r="P540" s="181">
        <v>0</v>
      </c>
      <c r="Q540" s="181">
        <f>ROUND(E540*P540,2)</f>
        <v>0</v>
      </c>
      <c r="R540" s="181" t="s">
        <v>507</v>
      </c>
      <c r="S540" s="181" t="s">
        <v>123</v>
      </c>
      <c r="T540" s="182" t="s">
        <v>123</v>
      </c>
      <c r="U540" s="161">
        <v>0.30700000000000005</v>
      </c>
      <c r="V540" s="161">
        <f>ROUND(E540*U540,2)</f>
        <v>12.15</v>
      </c>
      <c r="W540" s="161"/>
      <c r="X540" s="151"/>
      <c r="Y540" s="151"/>
      <c r="Z540" s="151"/>
      <c r="AA540" s="151"/>
      <c r="AB540" s="151"/>
      <c r="AC540" s="151"/>
      <c r="AD540" s="151"/>
      <c r="AE540" s="151"/>
      <c r="AF540" s="151"/>
      <c r="AG540" s="151" t="s">
        <v>442</v>
      </c>
      <c r="AH540" s="151"/>
      <c r="AI540" s="151"/>
      <c r="AJ540" s="151"/>
      <c r="AK540" s="151"/>
      <c r="AL540" s="151"/>
      <c r="AM540" s="151"/>
      <c r="AN540" s="151"/>
      <c r="AO540" s="151"/>
      <c r="AP540" s="151"/>
      <c r="AQ540" s="151"/>
      <c r="AR540" s="151"/>
      <c r="AS540" s="151"/>
      <c r="AT540" s="151"/>
      <c r="AU540" s="151"/>
      <c r="AV540" s="151"/>
      <c r="AW540" s="151"/>
      <c r="AX540" s="151"/>
      <c r="AY540" s="151"/>
      <c r="AZ540" s="151"/>
      <c r="BA540" s="151"/>
      <c r="BB540" s="151"/>
      <c r="BC540" s="151"/>
      <c r="BD540" s="151"/>
      <c r="BE540" s="151"/>
      <c r="BF540" s="151"/>
      <c r="BG540" s="151"/>
      <c r="BH540" s="151"/>
    </row>
    <row r="541" spans="1:60" ht="12.75" outlineLevel="1">
      <c r="A541" s="158"/>
      <c r="B541" s="159"/>
      <c r="C541" s="249" t="s">
        <v>508</v>
      </c>
      <c r="D541" s="250"/>
      <c r="E541" s="250"/>
      <c r="F541" s="250"/>
      <c r="G541" s="250"/>
      <c r="H541" s="161"/>
      <c r="I541" s="161"/>
      <c r="J541" s="161"/>
      <c r="K541" s="161"/>
      <c r="L541" s="161"/>
      <c r="M541" s="161"/>
      <c r="N541" s="161"/>
      <c r="O541" s="161"/>
      <c r="P541" s="161"/>
      <c r="Q541" s="161"/>
      <c r="R541" s="161"/>
      <c r="S541" s="161"/>
      <c r="T541" s="161"/>
      <c r="U541" s="161"/>
      <c r="V541" s="161"/>
      <c r="W541" s="161"/>
      <c r="X541" s="151"/>
      <c r="Y541" s="151"/>
      <c r="Z541" s="151"/>
      <c r="AA541" s="151"/>
      <c r="AB541" s="151"/>
      <c r="AC541" s="151"/>
      <c r="AD541" s="151"/>
      <c r="AE541" s="151"/>
      <c r="AF541" s="151"/>
      <c r="AG541" s="151" t="s">
        <v>136</v>
      </c>
      <c r="AH541" s="151"/>
      <c r="AI541" s="151"/>
      <c r="AJ541" s="151"/>
      <c r="AK541" s="151"/>
      <c r="AL541" s="151"/>
      <c r="AM541" s="151"/>
      <c r="AN541" s="151"/>
      <c r="AO541" s="151"/>
      <c r="AP541" s="151"/>
      <c r="AQ541" s="151"/>
      <c r="AR541" s="151"/>
      <c r="AS541" s="151"/>
      <c r="AT541" s="151"/>
      <c r="AU541" s="151"/>
      <c r="AV541" s="151"/>
      <c r="AW541" s="151"/>
      <c r="AX541" s="151"/>
      <c r="AY541" s="151"/>
      <c r="AZ541" s="151"/>
      <c r="BA541" s="151"/>
      <c r="BB541" s="151"/>
      <c r="BC541" s="151"/>
      <c r="BD541" s="151"/>
      <c r="BE541" s="151"/>
      <c r="BF541" s="151"/>
      <c r="BG541" s="151"/>
      <c r="BH541" s="151"/>
    </row>
    <row r="542" spans="1:60" ht="22.5" outlineLevel="1">
      <c r="A542" s="158"/>
      <c r="B542" s="159"/>
      <c r="C542" s="188" t="s">
        <v>509</v>
      </c>
      <c r="D542" s="163"/>
      <c r="E542" s="164">
        <v>4.80396</v>
      </c>
      <c r="F542" s="161"/>
      <c r="G542" s="161"/>
      <c r="H542" s="161"/>
      <c r="I542" s="161"/>
      <c r="J542" s="161"/>
      <c r="K542" s="161"/>
      <c r="L542" s="161"/>
      <c r="M542" s="161"/>
      <c r="N542" s="161"/>
      <c r="O542" s="161"/>
      <c r="P542" s="161"/>
      <c r="Q542" s="161"/>
      <c r="R542" s="161"/>
      <c r="S542" s="161"/>
      <c r="T542" s="161"/>
      <c r="U542" s="161"/>
      <c r="V542" s="161"/>
      <c r="W542" s="161"/>
      <c r="X542" s="151"/>
      <c r="Y542" s="151"/>
      <c r="Z542" s="151"/>
      <c r="AA542" s="151"/>
      <c r="AB542" s="151"/>
      <c r="AC542" s="151"/>
      <c r="AD542" s="151"/>
      <c r="AE542" s="151"/>
      <c r="AF542" s="151"/>
      <c r="AG542" s="151" t="s">
        <v>138</v>
      </c>
      <c r="AH542" s="151">
        <v>0</v>
      </c>
      <c r="AI542" s="151"/>
      <c r="AJ542" s="151"/>
      <c r="AK542" s="151"/>
      <c r="AL542" s="151"/>
      <c r="AM542" s="151"/>
      <c r="AN542" s="151"/>
      <c r="AO542" s="151"/>
      <c r="AP542" s="151"/>
      <c r="AQ542" s="151"/>
      <c r="AR542" s="151"/>
      <c r="AS542" s="151"/>
      <c r="AT542" s="151"/>
      <c r="AU542" s="151"/>
      <c r="AV542" s="151"/>
      <c r="AW542" s="151"/>
      <c r="AX542" s="151"/>
      <c r="AY542" s="151"/>
      <c r="AZ542" s="151"/>
      <c r="BA542" s="151"/>
      <c r="BB542" s="151"/>
      <c r="BC542" s="151"/>
      <c r="BD542" s="151"/>
      <c r="BE542" s="151"/>
      <c r="BF542" s="151"/>
      <c r="BG542" s="151"/>
      <c r="BH542" s="151"/>
    </row>
    <row r="543" spans="1:60" ht="12.75" outlineLevel="1">
      <c r="A543" s="158"/>
      <c r="B543" s="159"/>
      <c r="C543" s="188" t="s">
        <v>510</v>
      </c>
      <c r="D543" s="163"/>
      <c r="E543" s="164">
        <v>20.130730000000003</v>
      </c>
      <c r="F543" s="161"/>
      <c r="G543" s="161"/>
      <c r="H543" s="161"/>
      <c r="I543" s="161"/>
      <c r="J543" s="161"/>
      <c r="K543" s="161"/>
      <c r="L543" s="161"/>
      <c r="M543" s="161"/>
      <c r="N543" s="161"/>
      <c r="O543" s="161"/>
      <c r="P543" s="161"/>
      <c r="Q543" s="161"/>
      <c r="R543" s="161"/>
      <c r="S543" s="161"/>
      <c r="T543" s="161"/>
      <c r="U543" s="161"/>
      <c r="V543" s="161"/>
      <c r="W543" s="161"/>
      <c r="X543" s="151"/>
      <c r="Y543" s="151"/>
      <c r="Z543" s="151"/>
      <c r="AA543" s="151"/>
      <c r="AB543" s="151"/>
      <c r="AC543" s="151"/>
      <c r="AD543" s="151"/>
      <c r="AE543" s="151"/>
      <c r="AF543" s="151"/>
      <c r="AG543" s="151" t="s">
        <v>138</v>
      </c>
      <c r="AH543" s="151">
        <v>0</v>
      </c>
      <c r="AI543" s="151"/>
      <c r="AJ543" s="151"/>
      <c r="AK543" s="151"/>
      <c r="AL543" s="151"/>
      <c r="AM543" s="151"/>
      <c r="AN543" s="151"/>
      <c r="AO543" s="151"/>
      <c r="AP543" s="151"/>
      <c r="AQ543" s="151"/>
      <c r="AR543" s="151"/>
      <c r="AS543" s="151"/>
      <c r="AT543" s="151"/>
      <c r="AU543" s="151"/>
      <c r="AV543" s="151"/>
      <c r="AW543" s="151"/>
      <c r="AX543" s="151"/>
      <c r="AY543" s="151"/>
      <c r="AZ543" s="151"/>
      <c r="BA543" s="151"/>
      <c r="BB543" s="151"/>
      <c r="BC543" s="151"/>
      <c r="BD543" s="151"/>
      <c r="BE543" s="151"/>
      <c r="BF543" s="151"/>
      <c r="BG543" s="151"/>
      <c r="BH543" s="151"/>
    </row>
    <row r="544" spans="1:60" ht="22.5" outlineLevel="1">
      <c r="A544" s="158"/>
      <c r="B544" s="159"/>
      <c r="C544" s="188" t="s">
        <v>511</v>
      </c>
      <c r="D544" s="163"/>
      <c r="E544" s="164">
        <v>7.17837</v>
      </c>
      <c r="F544" s="161"/>
      <c r="G544" s="161"/>
      <c r="H544" s="161"/>
      <c r="I544" s="161"/>
      <c r="J544" s="161"/>
      <c r="K544" s="161"/>
      <c r="L544" s="161"/>
      <c r="M544" s="161"/>
      <c r="N544" s="161"/>
      <c r="O544" s="161"/>
      <c r="P544" s="161"/>
      <c r="Q544" s="161"/>
      <c r="R544" s="161"/>
      <c r="S544" s="161"/>
      <c r="T544" s="161"/>
      <c r="U544" s="161"/>
      <c r="V544" s="161"/>
      <c r="W544" s="161"/>
      <c r="X544" s="151"/>
      <c r="Y544" s="151"/>
      <c r="Z544" s="151"/>
      <c r="AA544" s="151"/>
      <c r="AB544" s="151"/>
      <c r="AC544" s="151"/>
      <c r="AD544" s="151"/>
      <c r="AE544" s="151"/>
      <c r="AF544" s="151"/>
      <c r="AG544" s="151" t="s">
        <v>138</v>
      </c>
      <c r="AH544" s="151">
        <v>0</v>
      </c>
      <c r="AI544" s="151"/>
      <c r="AJ544" s="151"/>
      <c r="AK544" s="151"/>
      <c r="AL544" s="151"/>
      <c r="AM544" s="151"/>
      <c r="AN544" s="151"/>
      <c r="AO544" s="151"/>
      <c r="AP544" s="151"/>
      <c r="AQ544" s="151"/>
      <c r="AR544" s="151"/>
      <c r="AS544" s="151"/>
      <c r="AT544" s="151"/>
      <c r="AU544" s="151"/>
      <c r="AV544" s="151"/>
      <c r="AW544" s="151"/>
      <c r="AX544" s="151"/>
      <c r="AY544" s="151"/>
      <c r="AZ544" s="151"/>
      <c r="BA544" s="151"/>
      <c r="BB544" s="151"/>
      <c r="BC544" s="151"/>
      <c r="BD544" s="151"/>
      <c r="BE544" s="151"/>
      <c r="BF544" s="151"/>
      <c r="BG544" s="151"/>
      <c r="BH544" s="151"/>
    </row>
    <row r="545" spans="1:60" ht="12.75" outlineLevel="1">
      <c r="A545" s="158"/>
      <c r="B545" s="159"/>
      <c r="C545" s="188" t="s">
        <v>512</v>
      </c>
      <c r="D545" s="163"/>
      <c r="E545" s="164">
        <v>4.4735000000000005</v>
      </c>
      <c r="F545" s="161"/>
      <c r="G545" s="161"/>
      <c r="H545" s="161"/>
      <c r="I545" s="161"/>
      <c r="J545" s="161"/>
      <c r="K545" s="161"/>
      <c r="L545" s="161"/>
      <c r="M545" s="161"/>
      <c r="N545" s="161"/>
      <c r="O545" s="161"/>
      <c r="P545" s="161"/>
      <c r="Q545" s="161"/>
      <c r="R545" s="161"/>
      <c r="S545" s="161"/>
      <c r="T545" s="161"/>
      <c r="U545" s="161"/>
      <c r="V545" s="161"/>
      <c r="W545" s="161"/>
      <c r="X545" s="151"/>
      <c r="Y545" s="151"/>
      <c r="Z545" s="151"/>
      <c r="AA545" s="151"/>
      <c r="AB545" s="151"/>
      <c r="AC545" s="151"/>
      <c r="AD545" s="151"/>
      <c r="AE545" s="151"/>
      <c r="AF545" s="151"/>
      <c r="AG545" s="151" t="s">
        <v>138</v>
      </c>
      <c r="AH545" s="151">
        <v>0</v>
      </c>
      <c r="AI545" s="151"/>
      <c r="AJ545" s="151"/>
      <c r="AK545" s="151"/>
      <c r="AL545" s="151"/>
      <c r="AM545" s="151"/>
      <c r="AN545" s="151"/>
      <c r="AO545" s="151"/>
      <c r="AP545" s="151"/>
      <c r="AQ545" s="151"/>
      <c r="AR545" s="151"/>
      <c r="AS545" s="151"/>
      <c r="AT545" s="151"/>
      <c r="AU545" s="151"/>
      <c r="AV545" s="151"/>
      <c r="AW545" s="151"/>
      <c r="AX545" s="151"/>
      <c r="AY545" s="151"/>
      <c r="AZ545" s="151"/>
      <c r="BA545" s="151"/>
      <c r="BB545" s="151"/>
      <c r="BC545" s="151"/>
      <c r="BD545" s="151"/>
      <c r="BE545" s="151"/>
      <c r="BF545" s="151"/>
      <c r="BG545" s="151"/>
      <c r="BH545" s="151"/>
    </row>
    <row r="546" spans="1:60" ht="12.75" outlineLevel="1">
      <c r="A546" s="158"/>
      <c r="B546" s="159"/>
      <c r="C546" s="188" t="s">
        <v>513</v>
      </c>
      <c r="D546" s="163"/>
      <c r="E546" s="164">
        <v>3</v>
      </c>
      <c r="F546" s="161"/>
      <c r="G546" s="161"/>
      <c r="H546" s="161"/>
      <c r="I546" s="161"/>
      <c r="J546" s="161"/>
      <c r="K546" s="161"/>
      <c r="L546" s="161"/>
      <c r="M546" s="161"/>
      <c r="N546" s="161"/>
      <c r="O546" s="161"/>
      <c r="P546" s="161"/>
      <c r="Q546" s="161"/>
      <c r="R546" s="161"/>
      <c r="S546" s="161"/>
      <c r="T546" s="161"/>
      <c r="U546" s="161"/>
      <c r="V546" s="161"/>
      <c r="W546" s="161"/>
      <c r="X546" s="151"/>
      <c r="Y546" s="151"/>
      <c r="Z546" s="151"/>
      <c r="AA546" s="151"/>
      <c r="AB546" s="151"/>
      <c r="AC546" s="151"/>
      <c r="AD546" s="151"/>
      <c r="AE546" s="151"/>
      <c r="AF546" s="151"/>
      <c r="AG546" s="151" t="s">
        <v>138</v>
      </c>
      <c r="AH546" s="151">
        <v>0</v>
      </c>
      <c r="AI546" s="151"/>
      <c r="AJ546" s="151"/>
      <c r="AK546" s="151"/>
      <c r="AL546" s="151"/>
      <c r="AM546" s="151"/>
      <c r="AN546" s="151"/>
      <c r="AO546" s="151"/>
      <c r="AP546" s="151"/>
      <c r="AQ546" s="151"/>
      <c r="AR546" s="151"/>
      <c r="AS546" s="151"/>
      <c r="AT546" s="151"/>
      <c r="AU546" s="151"/>
      <c r="AV546" s="151"/>
      <c r="AW546" s="151"/>
      <c r="AX546" s="151"/>
      <c r="AY546" s="151"/>
      <c r="AZ546" s="151"/>
      <c r="BA546" s="151"/>
      <c r="BB546" s="151"/>
      <c r="BC546" s="151"/>
      <c r="BD546" s="151"/>
      <c r="BE546" s="151"/>
      <c r="BF546" s="151"/>
      <c r="BG546" s="151"/>
      <c r="BH546" s="151"/>
    </row>
    <row r="547" spans="1:60" ht="12.75" outlineLevel="1">
      <c r="A547" s="158"/>
      <c r="B547" s="159"/>
      <c r="C547" s="247"/>
      <c r="D547" s="248"/>
      <c r="E547" s="248"/>
      <c r="F547" s="248"/>
      <c r="G547" s="248"/>
      <c r="H547" s="161"/>
      <c r="I547" s="161"/>
      <c r="J547" s="161"/>
      <c r="K547" s="161"/>
      <c r="L547" s="161"/>
      <c r="M547" s="161"/>
      <c r="N547" s="161"/>
      <c r="O547" s="161"/>
      <c r="P547" s="161"/>
      <c r="Q547" s="161"/>
      <c r="R547" s="161"/>
      <c r="S547" s="161"/>
      <c r="T547" s="161"/>
      <c r="U547" s="161"/>
      <c r="V547" s="161"/>
      <c r="W547" s="161"/>
      <c r="X547" s="151"/>
      <c r="Y547" s="151"/>
      <c r="Z547" s="151"/>
      <c r="AA547" s="151"/>
      <c r="AB547" s="151"/>
      <c r="AC547" s="151"/>
      <c r="AD547" s="151"/>
      <c r="AE547" s="151"/>
      <c r="AF547" s="151"/>
      <c r="AG547" s="151" t="s">
        <v>127</v>
      </c>
      <c r="AH547" s="151"/>
      <c r="AI547" s="151"/>
      <c r="AJ547" s="151"/>
      <c r="AK547" s="151"/>
      <c r="AL547" s="151"/>
      <c r="AM547" s="151"/>
      <c r="AN547" s="151"/>
      <c r="AO547" s="151"/>
      <c r="AP547" s="151"/>
      <c r="AQ547" s="151"/>
      <c r="AR547" s="151"/>
      <c r="AS547" s="151"/>
      <c r="AT547" s="151"/>
      <c r="AU547" s="151"/>
      <c r="AV547" s="151"/>
      <c r="AW547" s="151"/>
      <c r="AX547" s="151"/>
      <c r="AY547" s="151"/>
      <c r="AZ547" s="151"/>
      <c r="BA547" s="151"/>
      <c r="BB547" s="151"/>
      <c r="BC547" s="151"/>
      <c r="BD547" s="151"/>
      <c r="BE547" s="151"/>
      <c r="BF547" s="151"/>
      <c r="BG547" s="151"/>
      <c r="BH547" s="151"/>
    </row>
    <row r="548" spans="1:60" ht="12.75" outlineLevel="1">
      <c r="A548" s="176">
        <v>85</v>
      </c>
      <c r="B548" s="177" t="s">
        <v>514</v>
      </c>
      <c r="C548" s="187" t="s">
        <v>515</v>
      </c>
      <c r="D548" s="178" t="s">
        <v>232</v>
      </c>
      <c r="E548" s="179">
        <v>39.586560000000006</v>
      </c>
      <c r="F548" s="180"/>
      <c r="G548" s="181">
        <f>ROUND(E548*F548,2)</f>
        <v>0</v>
      </c>
      <c r="H548" s="180"/>
      <c r="I548" s="181">
        <f>ROUND(E548*H548,2)</f>
        <v>0</v>
      </c>
      <c r="J548" s="180"/>
      <c r="K548" s="181">
        <f>ROUND(E548*J548,2)</f>
        <v>0</v>
      </c>
      <c r="L548" s="181">
        <v>21</v>
      </c>
      <c r="M548" s="181">
        <f>G548*(1+L548/100)</f>
        <v>0</v>
      </c>
      <c r="N548" s="181">
        <v>8E-05</v>
      </c>
      <c r="O548" s="181">
        <f>ROUND(E548*N548,2)</f>
        <v>0</v>
      </c>
      <c r="P548" s="181">
        <v>0</v>
      </c>
      <c r="Q548" s="181">
        <f>ROUND(E548*P548,2)</f>
        <v>0</v>
      </c>
      <c r="R548" s="181" t="s">
        <v>507</v>
      </c>
      <c r="S548" s="181" t="s">
        <v>123</v>
      </c>
      <c r="T548" s="182" t="s">
        <v>123</v>
      </c>
      <c r="U548" s="161">
        <v>0.15600000000000003</v>
      </c>
      <c r="V548" s="161">
        <f>ROUND(E548*U548,2)</f>
        <v>6.18</v>
      </c>
      <c r="W548" s="161"/>
      <c r="X548" s="151"/>
      <c r="Y548" s="151"/>
      <c r="Z548" s="151"/>
      <c r="AA548" s="151"/>
      <c r="AB548" s="151"/>
      <c r="AC548" s="151"/>
      <c r="AD548" s="151"/>
      <c r="AE548" s="151"/>
      <c r="AF548" s="151"/>
      <c r="AG548" s="151" t="s">
        <v>442</v>
      </c>
      <c r="AH548" s="151"/>
      <c r="AI548" s="151"/>
      <c r="AJ548" s="151"/>
      <c r="AK548" s="151"/>
      <c r="AL548" s="151"/>
      <c r="AM548" s="151"/>
      <c r="AN548" s="151"/>
      <c r="AO548" s="151"/>
      <c r="AP548" s="151"/>
      <c r="AQ548" s="151"/>
      <c r="AR548" s="151"/>
      <c r="AS548" s="151"/>
      <c r="AT548" s="151"/>
      <c r="AU548" s="151"/>
      <c r="AV548" s="151"/>
      <c r="AW548" s="151"/>
      <c r="AX548" s="151"/>
      <c r="AY548" s="151"/>
      <c r="AZ548" s="151"/>
      <c r="BA548" s="151"/>
      <c r="BB548" s="151"/>
      <c r="BC548" s="151"/>
      <c r="BD548" s="151"/>
      <c r="BE548" s="151"/>
      <c r="BF548" s="151"/>
      <c r="BG548" s="151"/>
      <c r="BH548" s="151"/>
    </row>
    <row r="549" spans="1:60" ht="12.75" outlineLevel="1">
      <c r="A549" s="158"/>
      <c r="B549" s="159"/>
      <c r="C549" s="249" t="s">
        <v>508</v>
      </c>
      <c r="D549" s="250"/>
      <c r="E549" s="250"/>
      <c r="F549" s="250"/>
      <c r="G549" s="250"/>
      <c r="H549" s="161"/>
      <c r="I549" s="161"/>
      <c r="J549" s="161"/>
      <c r="K549" s="161"/>
      <c r="L549" s="161"/>
      <c r="M549" s="161"/>
      <c r="N549" s="161"/>
      <c r="O549" s="161"/>
      <c r="P549" s="161"/>
      <c r="Q549" s="161"/>
      <c r="R549" s="161"/>
      <c r="S549" s="161"/>
      <c r="T549" s="161"/>
      <c r="U549" s="161"/>
      <c r="V549" s="161"/>
      <c r="W549" s="161"/>
      <c r="X549" s="151"/>
      <c r="Y549" s="151"/>
      <c r="Z549" s="151"/>
      <c r="AA549" s="151"/>
      <c r="AB549" s="151"/>
      <c r="AC549" s="151"/>
      <c r="AD549" s="151"/>
      <c r="AE549" s="151"/>
      <c r="AF549" s="151"/>
      <c r="AG549" s="151" t="s">
        <v>136</v>
      </c>
      <c r="AH549" s="151"/>
      <c r="AI549" s="151"/>
      <c r="AJ549" s="151"/>
      <c r="AK549" s="151"/>
      <c r="AL549" s="151"/>
      <c r="AM549" s="151"/>
      <c r="AN549" s="151"/>
      <c r="AO549" s="151"/>
      <c r="AP549" s="151"/>
      <c r="AQ549" s="151"/>
      <c r="AR549" s="151"/>
      <c r="AS549" s="151"/>
      <c r="AT549" s="151"/>
      <c r="AU549" s="151"/>
      <c r="AV549" s="151"/>
      <c r="AW549" s="151"/>
      <c r="AX549" s="151"/>
      <c r="AY549" s="151"/>
      <c r="AZ549" s="151"/>
      <c r="BA549" s="151"/>
      <c r="BB549" s="151"/>
      <c r="BC549" s="151"/>
      <c r="BD549" s="151"/>
      <c r="BE549" s="151"/>
      <c r="BF549" s="151"/>
      <c r="BG549" s="151"/>
      <c r="BH549" s="151"/>
    </row>
    <row r="550" spans="1:60" ht="22.5" outlineLevel="1">
      <c r="A550" s="158"/>
      <c r="B550" s="159"/>
      <c r="C550" s="188" t="s">
        <v>509</v>
      </c>
      <c r="D550" s="163"/>
      <c r="E550" s="164">
        <v>4.80396</v>
      </c>
      <c r="F550" s="161"/>
      <c r="G550" s="161"/>
      <c r="H550" s="161"/>
      <c r="I550" s="161"/>
      <c r="J550" s="161"/>
      <c r="K550" s="161"/>
      <c r="L550" s="161"/>
      <c r="M550" s="161"/>
      <c r="N550" s="161"/>
      <c r="O550" s="161"/>
      <c r="P550" s="161"/>
      <c r="Q550" s="161"/>
      <c r="R550" s="161"/>
      <c r="S550" s="161"/>
      <c r="T550" s="161"/>
      <c r="U550" s="161"/>
      <c r="V550" s="161"/>
      <c r="W550" s="161"/>
      <c r="X550" s="151"/>
      <c r="Y550" s="151"/>
      <c r="Z550" s="151"/>
      <c r="AA550" s="151"/>
      <c r="AB550" s="151"/>
      <c r="AC550" s="151"/>
      <c r="AD550" s="151"/>
      <c r="AE550" s="151"/>
      <c r="AF550" s="151"/>
      <c r="AG550" s="151" t="s">
        <v>138</v>
      </c>
      <c r="AH550" s="151">
        <v>0</v>
      </c>
      <c r="AI550" s="151"/>
      <c r="AJ550" s="151"/>
      <c r="AK550" s="151"/>
      <c r="AL550" s="151"/>
      <c r="AM550" s="151"/>
      <c r="AN550" s="151"/>
      <c r="AO550" s="151"/>
      <c r="AP550" s="151"/>
      <c r="AQ550" s="151"/>
      <c r="AR550" s="151"/>
      <c r="AS550" s="151"/>
      <c r="AT550" s="151"/>
      <c r="AU550" s="151"/>
      <c r="AV550" s="151"/>
      <c r="AW550" s="151"/>
      <c r="AX550" s="151"/>
      <c r="AY550" s="151"/>
      <c r="AZ550" s="151"/>
      <c r="BA550" s="151"/>
      <c r="BB550" s="151"/>
      <c r="BC550" s="151"/>
      <c r="BD550" s="151"/>
      <c r="BE550" s="151"/>
      <c r="BF550" s="151"/>
      <c r="BG550" s="151"/>
      <c r="BH550" s="151"/>
    </row>
    <row r="551" spans="1:60" ht="12.75" outlineLevel="1">
      <c r="A551" s="158"/>
      <c r="B551" s="159"/>
      <c r="C551" s="188" t="s">
        <v>510</v>
      </c>
      <c r="D551" s="163"/>
      <c r="E551" s="164">
        <v>20.130730000000003</v>
      </c>
      <c r="F551" s="161"/>
      <c r="G551" s="161"/>
      <c r="H551" s="161"/>
      <c r="I551" s="161"/>
      <c r="J551" s="161"/>
      <c r="K551" s="161"/>
      <c r="L551" s="161"/>
      <c r="M551" s="161"/>
      <c r="N551" s="161"/>
      <c r="O551" s="161"/>
      <c r="P551" s="161"/>
      <c r="Q551" s="161"/>
      <c r="R551" s="161"/>
      <c r="S551" s="161"/>
      <c r="T551" s="161"/>
      <c r="U551" s="161"/>
      <c r="V551" s="161"/>
      <c r="W551" s="161"/>
      <c r="X551" s="151"/>
      <c r="Y551" s="151"/>
      <c r="Z551" s="151"/>
      <c r="AA551" s="151"/>
      <c r="AB551" s="151"/>
      <c r="AC551" s="151"/>
      <c r="AD551" s="151"/>
      <c r="AE551" s="151"/>
      <c r="AF551" s="151"/>
      <c r="AG551" s="151" t="s">
        <v>138</v>
      </c>
      <c r="AH551" s="151">
        <v>0</v>
      </c>
      <c r="AI551" s="151"/>
      <c r="AJ551" s="151"/>
      <c r="AK551" s="151"/>
      <c r="AL551" s="151"/>
      <c r="AM551" s="151"/>
      <c r="AN551" s="151"/>
      <c r="AO551" s="151"/>
      <c r="AP551" s="151"/>
      <c r="AQ551" s="151"/>
      <c r="AR551" s="151"/>
      <c r="AS551" s="151"/>
      <c r="AT551" s="151"/>
      <c r="AU551" s="151"/>
      <c r="AV551" s="151"/>
      <c r="AW551" s="151"/>
      <c r="AX551" s="151"/>
      <c r="AY551" s="151"/>
      <c r="AZ551" s="151"/>
      <c r="BA551" s="151"/>
      <c r="BB551" s="151"/>
      <c r="BC551" s="151"/>
      <c r="BD551" s="151"/>
      <c r="BE551" s="151"/>
      <c r="BF551" s="151"/>
      <c r="BG551" s="151"/>
      <c r="BH551" s="151"/>
    </row>
    <row r="552" spans="1:60" ht="22.5" outlineLevel="1">
      <c r="A552" s="158"/>
      <c r="B552" s="159"/>
      <c r="C552" s="188" t="s">
        <v>511</v>
      </c>
      <c r="D552" s="163"/>
      <c r="E552" s="164">
        <v>7.17837</v>
      </c>
      <c r="F552" s="161"/>
      <c r="G552" s="161"/>
      <c r="H552" s="161"/>
      <c r="I552" s="161"/>
      <c r="J552" s="161"/>
      <c r="K552" s="161"/>
      <c r="L552" s="161"/>
      <c r="M552" s="161"/>
      <c r="N552" s="161"/>
      <c r="O552" s="161"/>
      <c r="P552" s="161"/>
      <c r="Q552" s="161"/>
      <c r="R552" s="161"/>
      <c r="S552" s="161"/>
      <c r="T552" s="161"/>
      <c r="U552" s="161"/>
      <c r="V552" s="161"/>
      <c r="W552" s="161"/>
      <c r="X552" s="151"/>
      <c r="Y552" s="151"/>
      <c r="Z552" s="151"/>
      <c r="AA552" s="151"/>
      <c r="AB552" s="151"/>
      <c r="AC552" s="151"/>
      <c r="AD552" s="151"/>
      <c r="AE552" s="151"/>
      <c r="AF552" s="151"/>
      <c r="AG552" s="151" t="s">
        <v>138</v>
      </c>
      <c r="AH552" s="151">
        <v>0</v>
      </c>
      <c r="AI552" s="151"/>
      <c r="AJ552" s="151"/>
      <c r="AK552" s="151"/>
      <c r="AL552" s="151"/>
      <c r="AM552" s="151"/>
      <c r="AN552" s="151"/>
      <c r="AO552" s="151"/>
      <c r="AP552" s="151"/>
      <c r="AQ552" s="151"/>
      <c r="AR552" s="151"/>
      <c r="AS552" s="151"/>
      <c r="AT552" s="151"/>
      <c r="AU552" s="151"/>
      <c r="AV552" s="151"/>
      <c r="AW552" s="151"/>
      <c r="AX552" s="151"/>
      <c r="AY552" s="151"/>
      <c r="AZ552" s="151"/>
      <c r="BA552" s="151"/>
      <c r="BB552" s="151"/>
      <c r="BC552" s="151"/>
      <c r="BD552" s="151"/>
      <c r="BE552" s="151"/>
      <c r="BF552" s="151"/>
      <c r="BG552" s="151"/>
      <c r="BH552" s="151"/>
    </row>
    <row r="553" spans="1:60" ht="12.75" outlineLevel="1">
      <c r="A553" s="158"/>
      <c r="B553" s="159"/>
      <c r="C553" s="188" t="s">
        <v>512</v>
      </c>
      <c r="D553" s="163"/>
      <c r="E553" s="164">
        <v>4.4735000000000005</v>
      </c>
      <c r="F553" s="161"/>
      <c r="G553" s="161"/>
      <c r="H553" s="161"/>
      <c r="I553" s="161"/>
      <c r="J553" s="161"/>
      <c r="K553" s="161"/>
      <c r="L553" s="161"/>
      <c r="M553" s="161"/>
      <c r="N553" s="161"/>
      <c r="O553" s="161"/>
      <c r="P553" s="161"/>
      <c r="Q553" s="161"/>
      <c r="R553" s="161"/>
      <c r="S553" s="161"/>
      <c r="T553" s="161"/>
      <c r="U553" s="161"/>
      <c r="V553" s="161"/>
      <c r="W553" s="161"/>
      <c r="X553" s="151"/>
      <c r="Y553" s="151"/>
      <c r="Z553" s="151"/>
      <c r="AA553" s="151"/>
      <c r="AB553" s="151"/>
      <c r="AC553" s="151"/>
      <c r="AD553" s="151"/>
      <c r="AE553" s="151"/>
      <c r="AF553" s="151"/>
      <c r="AG553" s="151" t="s">
        <v>138</v>
      </c>
      <c r="AH553" s="151">
        <v>0</v>
      </c>
      <c r="AI553" s="151"/>
      <c r="AJ553" s="151"/>
      <c r="AK553" s="151"/>
      <c r="AL553" s="151"/>
      <c r="AM553" s="151"/>
      <c r="AN553" s="151"/>
      <c r="AO553" s="151"/>
      <c r="AP553" s="151"/>
      <c r="AQ553" s="151"/>
      <c r="AR553" s="151"/>
      <c r="AS553" s="151"/>
      <c r="AT553" s="151"/>
      <c r="AU553" s="151"/>
      <c r="AV553" s="151"/>
      <c r="AW553" s="151"/>
      <c r="AX553" s="151"/>
      <c r="AY553" s="151"/>
      <c r="AZ553" s="151"/>
      <c r="BA553" s="151"/>
      <c r="BB553" s="151"/>
      <c r="BC553" s="151"/>
      <c r="BD553" s="151"/>
      <c r="BE553" s="151"/>
      <c r="BF553" s="151"/>
      <c r="BG553" s="151"/>
      <c r="BH553" s="151"/>
    </row>
    <row r="554" spans="1:60" ht="12.75" outlineLevel="1">
      <c r="A554" s="158"/>
      <c r="B554" s="159"/>
      <c r="C554" s="188" t="s">
        <v>513</v>
      </c>
      <c r="D554" s="163"/>
      <c r="E554" s="164">
        <v>3</v>
      </c>
      <c r="F554" s="161"/>
      <c r="G554" s="161"/>
      <c r="H554" s="161"/>
      <c r="I554" s="161"/>
      <c r="J554" s="161"/>
      <c r="K554" s="161"/>
      <c r="L554" s="161"/>
      <c r="M554" s="161"/>
      <c r="N554" s="161"/>
      <c r="O554" s="161"/>
      <c r="P554" s="161"/>
      <c r="Q554" s="161"/>
      <c r="R554" s="161"/>
      <c r="S554" s="161"/>
      <c r="T554" s="161"/>
      <c r="U554" s="161"/>
      <c r="V554" s="161"/>
      <c r="W554" s="161"/>
      <c r="X554" s="151"/>
      <c r="Y554" s="151"/>
      <c r="Z554" s="151"/>
      <c r="AA554" s="151"/>
      <c r="AB554" s="151"/>
      <c r="AC554" s="151"/>
      <c r="AD554" s="151"/>
      <c r="AE554" s="151"/>
      <c r="AF554" s="151"/>
      <c r="AG554" s="151" t="s">
        <v>138</v>
      </c>
      <c r="AH554" s="151">
        <v>0</v>
      </c>
      <c r="AI554" s="151"/>
      <c r="AJ554" s="151"/>
      <c r="AK554" s="151"/>
      <c r="AL554" s="151"/>
      <c r="AM554" s="151"/>
      <c r="AN554" s="151"/>
      <c r="AO554" s="151"/>
      <c r="AP554" s="151"/>
      <c r="AQ554" s="151"/>
      <c r="AR554" s="151"/>
      <c r="AS554" s="151"/>
      <c r="AT554" s="151"/>
      <c r="AU554" s="151"/>
      <c r="AV554" s="151"/>
      <c r="AW554" s="151"/>
      <c r="AX554" s="151"/>
      <c r="AY554" s="151"/>
      <c r="AZ554" s="151"/>
      <c r="BA554" s="151"/>
      <c r="BB554" s="151"/>
      <c r="BC554" s="151"/>
      <c r="BD554" s="151"/>
      <c r="BE554" s="151"/>
      <c r="BF554" s="151"/>
      <c r="BG554" s="151"/>
      <c r="BH554" s="151"/>
    </row>
    <row r="555" spans="1:60" ht="12.75" outlineLevel="1">
      <c r="A555" s="158"/>
      <c r="B555" s="159"/>
      <c r="C555" s="247"/>
      <c r="D555" s="248"/>
      <c r="E555" s="248"/>
      <c r="F555" s="248"/>
      <c r="G555" s="248"/>
      <c r="H555" s="161"/>
      <c r="I555" s="161"/>
      <c r="J555" s="161"/>
      <c r="K555" s="161"/>
      <c r="L555" s="161"/>
      <c r="M555" s="161"/>
      <c r="N555" s="161"/>
      <c r="O555" s="161"/>
      <c r="P555" s="161"/>
      <c r="Q555" s="161"/>
      <c r="R555" s="161"/>
      <c r="S555" s="161"/>
      <c r="T555" s="161"/>
      <c r="U555" s="161"/>
      <c r="V555" s="161"/>
      <c r="W555" s="161"/>
      <c r="X555" s="151"/>
      <c r="Y555" s="151"/>
      <c r="Z555" s="151"/>
      <c r="AA555" s="151"/>
      <c r="AB555" s="151"/>
      <c r="AC555" s="151"/>
      <c r="AD555" s="151"/>
      <c r="AE555" s="151"/>
      <c r="AF555" s="151"/>
      <c r="AG555" s="151" t="s">
        <v>127</v>
      </c>
      <c r="AH555" s="151"/>
      <c r="AI555" s="151"/>
      <c r="AJ555" s="151"/>
      <c r="AK555" s="151"/>
      <c r="AL555" s="151"/>
      <c r="AM555" s="151"/>
      <c r="AN555" s="151"/>
      <c r="AO555" s="151"/>
      <c r="AP555" s="151"/>
      <c r="AQ555" s="151"/>
      <c r="AR555" s="151"/>
      <c r="AS555" s="151"/>
      <c r="AT555" s="151"/>
      <c r="AU555" s="151"/>
      <c r="AV555" s="151"/>
      <c r="AW555" s="151"/>
      <c r="AX555" s="151"/>
      <c r="AY555" s="151"/>
      <c r="AZ555" s="151"/>
      <c r="BA555" s="151"/>
      <c r="BB555" s="151"/>
      <c r="BC555" s="151"/>
      <c r="BD555" s="151"/>
      <c r="BE555" s="151"/>
      <c r="BF555" s="151"/>
      <c r="BG555" s="151"/>
      <c r="BH555" s="151"/>
    </row>
    <row r="556" spans="1:60" ht="22.5" outlineLevel="1">
      <c r="A556" s="176">
        <v>86</v>
      </c>
      <c r="B556" s="177" t="s">
        <v>516</v>
      </c>
      <c r="C556" s="187" t="s">
        <v>517</v>
      </c>
      <c r="D556" s="178" t="s">
        <v>328</v>
      </c>
      <c r="E556" s="179">
        <v>49.5</v>
      </c>
      <c r="F556" s="180"/>
      <c r="G556" s="181">
        <f>ROUND(E556*F556,2)</f>
        <v>0</v>
      </c>
      <c r="H556" s="180"/>
      <c r="I556" s="181">
        <f>ROUND(E556*H556,2)</f>
        <v>0</v>
      </c>
      <c r="J556" s="180"/>
      <c r="K556" s="181">
        <f>ROUND(E556*J556,2)</f>
        <v>0</v>
      </c>
      <c r="L556" s="181">
        <v>21</v>
      </c>
      <c r="M556" s="181">
        <f>G556*(1+L556/100)</f>
        <v>0</v>
      </c>
      <c r="N556" s="181">
        <v>7.000000000000001E-05</v>
      </c>
      <c r="O556" s="181">
        <f>ROUND(E556*N556,2)</f>
        <v>0</v>
      </c>
      <c r="P556" s="181">
        <v>0</v>
      </c>
      <c r="Q556" s="181">
        <f>ROUND(E556*P556,2)</f>
        <v>0</v>
      </c>
      <c r="R556" s="181" t="s">
        <v>507</v>
      </c>
      <c r="S556" s="181" t="s">
        <v>123</v>
      </c>
      <c r="T556" s="182" t="s">
        <v>123</v>
      </c>
      <c r="U556" s="161">
        <v>0.08700000000000001</v>
      </c>
      <c r="V556" s="161">
        <f>ROUND(E556*U556,2)</f>
        <v>4.31</v>
      </c>
      <c r="W556" s="161"/>
      <c r="X556" s="151"/>
      <c r="Y556" s="151"/>
      <c r="Z556" s="151"/>
      <c r="AA556" s="151"/>
      <c r="AB556" s="151"/>
      <c r="AC556" s="151"/>
      <c r="AD556" s="151"/>
      <c r="AE556" s="151"/>
      <c r="AF556" s="151"/>
      <c r="AG556" s="151" t="s">
        <v>124</v>
      </c>
      <c r="AH556" s="151"/>
      <c r="AI556" s="151"/>
      <c r="AJ556" s="151"/>
      <c r="AK556" s="151"/>
      <c r="AL556" s="151"/>
      <c r="AM556" s="151"/>
      <c r="AN556" s="151"/>
      <c r="AO556" s="151"/>
      <c r="AP556" s="151"/>
      <c r="AQ556" s="151"/>
      <c r="AR556" s="151"/>
      <c r="AS556" s="151"/>
      <c r="AT556" s="151"/>
      <c r="AU556" s="151"/>
      <c r="AV556" s="151"/>
      <c r="AW556" s="151"/>
      <c r="AX556" s="151"/>
      <c r="AY556" s="151"/>
      <c r="AZ556" s="151"/>
      <c r="BA556" s="151"/>
      <c r="BB556" s="151"/>
      <c r="BC556" s="151"/>
      <c r="BD556" s="151"/>
      <c r="BE556" s="151"/>
      <c r="BF556" s="151"/>
      <c r="BG556" s="151"/>
      <c r="BH556" s="151"/>
    </row>
    <row r="557" spans="1:60" ht="12.75" outlineLevel="1">
      <c r="A557" s="158"/>
      <c r="B557" s="159"/>
      <c r="C557" s="255" t="s">
        <v>518</v>
      </c>
      <c r="D557" s="256"/>
      <c r="E557" s="256"/>
      <c r="F557" s="256"/>
      <c r="G557" s="256"/>
      <c r="H557" s="161"/>
      <c r="I557" s="161"/>
      <c r="J557" s="161"/>
      <c r="K557" s="161"/>
      <c r="L557" s="161"/>
      <c r="M557" s="161"/>
      <c r="N557" s="161"/>
      <c r="O557" s="161"/>
      <c r="P557" s="161"/>
      <c r="Q557" s="161"/>
      <c r="R557" s="161"/>
      <c r="S557" s="161"/>
      <c r="T557" s="161"/>
      <c r="U557" s="161"/>
      <c r="V557" s="161"/>
      <c r="W557" s="161"/>
      <c r="X557" s="151"/>
      <c r="Y557" s="151"/>
      <c r="Z557" s="151"/>
      <c r="AA557" s="151"/>
      <c r="AB557" s="151"/>
      <c r="AC557" s="151"/>
      <c r="AD557" s="151"/>
      <c r="AE557" s="151"/>
      <c r="AF557" s="151"/>
      <c r="AG557" s="151" t="s">
        <v>126</v>
      </c>
      <c r="AH557" s="151"/>
      <c r="AI557" s="151"/>
      <c r="AJ557" s="151"/>
      <c r="AK557" s="151"/>
      <c r="AL557" s="151"/>
      <c r="AM557" s="151"/>
      <c r="AN557" s="151"/>
      <c r="AO557" s="151"/>
      <c r="AP557" s="151"/>
      <c r="AQ557" s="151"/>
      <c r="AR557" s="151"/>
      <c r="AS557" s="151"/>
      <c r="AT557" s="151"/>
      <c r="AU557" s="151"/>
      <c r="AV557" s="151"/>
      <c r="AW557" s="151"/>
      <c r="AX557" s="151"/>
      <c r="AY557" s="151"/>
      <c r="AZ557" s="151"/>
      <c r="BA557" s="151"/>
      <c r="BB557" s="151"/>
      <c r="BC557" s="151"/>
      <c r="BD557" s="151"/>
      <c r="BE557" s="151"/>
      <c r="BF557" s="151"/>
      <c r="BG557" s="151"/>
      <c r="BH557" s="151"/>
    </row>
    <row r="558" spans="1:60" ht="12.75" outlineLevel="1">
      <c r="A558" s="158"/>
      <c r="B558" s="159"/>
      <c r="C558" s="251" t="s">
        <v>519</v>
      </c>
      <c r="D558" s="252"/>
      <c r="E558" s="252"/>
      <c r="F558" s="252"/>
      <c r="G558" s="252"/>
      <c r="H558" s="161"/>
      <c r="I558" s="161"/>
      <c r="J558" s="161"/>
      <c r="K558" s="161"/>
      <c r="L558" s="161"/>
      <c r="M558" s="161"/>
      <c r="N558" s="161"/>
      <c r="O558" s="161"/>
      <c r="P558" s="161"/>
      <c r="Q558" s="161"/>
      <c r="R558" s="161"/>
      <c r="S558" s="161"/>
      <c r="T558" s="161"/>
      <c r="U558" s="161"/>
      <c r="V558" s="161"/>
      <c r="W558" s="161"/>
      <c r="X558" s="151"/>
      <c r="Y558" s="151"/>
      <c r="Z558" s="151"/>
      <c r="AA558" s="151"/>
      <c r="AB558" s="151"/>
      <c r="AC558" s="151"/>
      <c r="AD558" s="151"/>
      <c r="AE558" s="151"/>
      <c r="AF558" s="151"/>
      <c r="AG558" s="151" t="s">
        <v>136</v>
      </c>
      <c r="AH558" s="151"/>
      <c r="AI558" s="151"/>
      <c r="AJ558" s="151"/>
      <c r="AK558" s="151"/>
      <c r="AL558" s="151"/>
      <c r="AM558" s="151"/>
      <c r="AN558" s="151"/>
      <c r="AO558" s="151"/>
      <c r="AP558" s="151"/>
      <c r="AQ558" s="151"/>
      <c r="AR558" s="151"/>
      <c r="AS558" s="151"/>
      <c r="AT558" s="151"/>
      <c r="AU558" s="151"/>
      <c r="AV558" s="151"/>
      <c r="AW558" s="151"/>
      <c r="AX558" s="151"/>
      <c r="AY558" s="151"/>
      <c r="AZ558" s="151"/>
      <c r="BA558" s="151"/>
      <c r="BB558" s="151"/>
      <c r="BC558" s="151"/>
      <c r="BD558" s="151"/>
      <c r="BE558" s="151"/>
      <c r="BF558" s="151"/>
      <c r="BG558" s="151"/>
      <c r="BH558" s="151"/>
    </row>
    <row r="559" spans="1:60" ht="12.75" outlineLevel="1">
      <c r="A559" s="158"/>
      <c r="B559" s="159"/>
      <c r="C559" s="188" t="s">
        <v>436</v>
      </c>
      <c r="D559" s="163"/>
      <c r="E559" s="164">
        <v>16.200000000000003</v>
      </c>
      <c r="F559" s="161"/>
      <c r="G559" s="161"/>
      <c r="H559" s="161"/>
      <c r="I559" s="161"/>
      <c r="J559" s="161"/>
      <c r="K559" s="161"/>
      <c r="L559" s="161"/>
      <c r="M559" s="161"/>
      <c r="N559" s="161"/>
      <c r="O559" s="161"/>
      <c r="P559" s="161"/>
      <c r="Q559" s="161"/>
      <c r="R559" s="161"/>
      <c r="S559" s="161"/>
      <c r="T559" s="161"/>
      <c r="U559" s="161"/>
      <c r="V559" s="161"/>
      <c r="W559" s="161"/>
      <c r="X559" s="151"/>
      <c r="Y559" s="151"/>
      <c r="Z559" s="151"/>
      <c r="AA559" s="151"/>
      <c r="AB559" s="151"/>
      <c r="AC559" s="151"/>
      <c r="AD559" s="151"/>
      <c r="AE559" s="151"/>
      <c r="AF559" s="151"/>
      <c r="AG559" s="151" t="s">
        <v>138</v>
      </c>
      <c r="AH559" s="151">
        <v>0</v>
      </c>
      <c r="AI559" s="151"/>
      <c r="AJ559" s="151"/>
      <c r="AK559" s="151"/>
      <c r="AL559" s="151"/>
      <c r="AM559" s="151"/>
      <c r="AN559" s="151"/>
      <c r="AO559" s="151"/>
      <c r="AP559" s="151"/>
      <c r="AQ559" s="151"/>
      <c r="AR559" s="151"/>
      <c r="AS559" s="151"/>
      <c r="AT559" s="151"/>
      <c r="AU559" s="151"/>
      <c r="AV559" s="151"/>
      <c r="AW559" s="151"/>
      <c r="AX559" s="151"/>
      <c r="AY559" s="151"/>
      <c r="AZ559" s="151"/>
      <c r="BA559" s="151"/>
      <c r="BB559" s="151"/>
      <c r="BC559" s="151"/>
      <c r="BD559" s="151"/>
      <c r="BE559" s="151"/>
      <c r="BF559" s="151"/>
      <c r="BG559" s="151"/>
      <c r="BH559" s="151"/>
    </row>
    <row r="560" spans="1:60" ht="12.75" outlineLevel="1">
      <c r="A560" s="158"/>
      <c r="B560" s="159"/>
      <c r="C560" s="188" t="s">
        <v>437</v>
      </c>
      <c r="D560" s="163"/>
      <c r="E560" s="164">
        <v>20.150000000000002</v>
      </c>
      <c r="F560" s="161"/>
      <c r="G560" s="161"/>
      <c r="H560" s="161"/>
      <c r="I560" s="161"/>
      <c r="J560" s="161"/>
      <c r="K560" s="161"/>
      <c r="L560" s="161"/>
      <c r="M560" s="161"/>
      <c r="N560" s="161"/>
      <c r="O560" s="161"/>
      <c r="P560" s="161"/>
      <c r="Q560" s="161"/>
      <c r="R560" s="161"/>
      <c r="S560" s="161"/>
      <c r="T560" s="161"/>
      <c r="U560" s="161"/>
      <c r="V560" s="161"/>
      <c r="W560" s="161"/>
      <c r="X560" s="151"/>
      <c r="Y560" s="151"/>
      <c r="Z560" s="151"/>
      <c r="AA560" s="151"/>
      <c r="AB560" s="151"/>
      <c r="AC560" s="151"/>
      <c r="AD560" s="151"/>
      <c r="AE560" s="151"/>
      <c r="AF560" s="151"/>
      <c r="AG560" s="151" t="s">
        <v>138</v>
      </c>
      <c r="AH560" s="151">
        <v>0</v>
      </c>
      <c r="AI560" s="151"/>
      <c r="AJ560" s="151"/>
      <c r="AK560" s="151"/>
      <c r="AL560" s="151"/>
      <c r="AM560" s="151"/>
      <c r="AN560" s="151"/>
      <c r="AO560" s="151"/>
      <c r="AP560" s="151"/>
      <c r="AQ560" s="151"/>
      <c r="AR560" s="151"/>
      <c r="AS560" s="151"/>
      <c r="AT560" s="151"/>
      <c r="AU560" s="151"/>
      <c r="AV560" s="151"/>
      <c r="AW560" s="151"/>
      <c r="AX560" s="151"/>
      <c r="AY560" s="151"/>
      <c r="AZ560" s="151"/>
      <c r="BA560" s="151"/>
      <c r="BB560" s="151"/>
      <c r="BC560" s="151"/>
      <c r="BD560" s="151"/>
      <c r="BE560" s="151"/>
      <c r="BF560" s="151"/>
      <c r="BG560" s="151"/>
      <c r="BH560" s="151"/>
    </row>
    <row r="561" spans="1:60" ht="12.75" outlineLevel="1">
      <c r="A561" s="158"/>
      <c r="B561" s="159"/>
      <c r="C561" s="188" t="s">
        <v>438</v>
      </c>
      <c r="D561" s="163"/>
      <c r="E561" s="164">
        <v>13.15</v>
      </c>
      <c r="F561" s="161"/>
      <c r="G561" s="161"/>
      <c r="H561" s="161"/>
      <c r="I561" s="161"/>
      <c r="J561" s="161"/>
      <c r="K561" s="161"/>
      <c r="L561" s="161"/>
      <c r="M561" s="161"/>
      <c r="N561" s="161"/>
      <c r="O561" s="161"/>
      <c r="P561" s="161"/>
      <c r="Q561" s="161"/>
      <c r="R561" s="161"/>
      <c r="S561" s="161"/>
      <c r="T561" s="161"/>
      <c r="U561" s="161"/>
      <c r="V561" s="161"/>
      <c r="W561" s="161"/>
      <c r="X561" s="151"/>
      <c r="Y561" s="151"/>
      <c r="Z561" s="151"/>
      <c r="AA561" s="151"/>
      <c r="AB561" s="151"/>
      <c r="AC561" s="151"/>
      <c r="AD561" s="151"/>
      <c r="AE561" s="151"/>
      <c r="AF561" s="151"/>
      <c r="AG561" s="151" t="s">
        <v>138</v>
      </c>
      <c r="AH561" s="151">
        <v>0</v>
      </c>
      <c r="AI561" s="151"/>
      <c r="AJ561" s="151"/>
      <c r="AK561" s="151"/>
      <c r="AL561" s="151"/>
      <c r="AM561" s="151"/>
      <c r="AN561" s="151"/>
      <c r="AO561" s="151"/>
      <c r="AP561" s="151"/>
      <c r="AQ561" s="151"/>
      <c r="AR561" s="151"/>
      <c r="AS561" s="151"/>
      <c r="AT561" s="151"/>
      <c r="AU561" s="151"/>
      <c r="AV561" s="151"/>
      <c r="AW561" s="151"/>
      <c r="AX561" s="151"/>
      <c r="AY561" s="151"/>
      <c r="AZ561" s="151"/>
      <c r="BA561" s="151"/>
      <c r="BB561" s="151"/>
      <c r="BC561" s="151"/>
      <c r="BD561" s="151"/>
      <c r="BE561" s="151"/>
      <c r="BF561" s="151"/>
      <c r="BG561" s="151"/>
      <c r="BH561" s="151"/>
    </row>
    <row r="562" spans="1:60" ht="12.75" outlineLevel="1">
      <c r="A562" s="158"/>
      <c r="B562" s="159"/>
      <c r="C562" s="247"/>
      <c r="D562" s="248"/>
      <c r="E562" s="248"/>
      <c r="F562" s="248"/>
      <c r="G562" s="248"/>
      <c r="H562" s="161"/>
      <c r="I562" s="161"/>
      <c r="J562" s="161"/>
      <c r="K562" s="161"/>
      <c r="L562" s="161"/>
      <c r="M562" s="161"/>
      <c r="N562" s="161"/>
      <c r="O562" s="161"/>
      <c r="P562" s="161"/>
      <c r="Q562" s="161"/>
      <c r="R562" s="161"/>
      <c r="S562" s="161"/>
      <c r="T562" s="161"/>
      <c r="U562" s="161"/>
      <c r="V562" s="161"/>
      <c r="W562" s="161"/>
      <c r="X562" s="151"/>
      <c r="Y562" s="151"/>
      <c r="Z562" s="151"/>
      <c r="AA562" s="151"/>
      <c r="AB562" s="151"/>
      <c r="AC562" s="151"/>
      <c r="AD562" s="151"/>
      <c r="AE562" s="151"/>
      <c r="AF562" s="151"/>
      <c r="AG562" s="151" t="s">
        <v>127</v>
      </c>
      <c r="AH562" s="151"/>
      <c r="AI562" s="151"/>
      <c r="AJ562" s="151"/>
      <c r="AK562" s="151"/>
      <c r="AL562" s="151"/>
      <c r="AM562" s="151"/>
      <c r="AN562" s="151"/>
      <c r="AO562" s="151"/>
      <c r="AP562" s="151"/>
      <c r="AQ562" s="151"/>
      <c r="AR562" s="151"/>
      <c r="AS562" s="151"/>
      <c r="AT562" s="151"/>
      <c r="AU562" s="151"/>
      <c r="AV562" s="151"/>
      <c r="AW562" s="151"/>
      <c r="AX562" s="151"/>
      <c r="AY562" s="151"/>
      <c r="AZ562" s="151"/>
      <c r="BA562" s="151"/>
      <c r="BB562" s="151"/>
      <c r="BC562" s="151"/>
      <c r="BD562" s="151"/>
      <c r="BE562" s="151"/>
      <c r="BF562" s="151"/>
      <c r="BG562" s="151"/>
      <c r="BH562" s="151"/>
    </row>
    <row r="563" spans="1:60" ht="12.75" outlineLevel="1">
      <c r="A563" s="176">
        <v>87</v>
      </c>
      <c r="B563" s="177" t="s">
        <v>520</v>
      </c>
      <c r="C563" s="187" t="s">
        <v>521</v>
      </c>
      <c r="D563" s="178" t="s">
        <v>232</v>
      </c>
      <c r="E563" s="179">
        <v>44.56269</v>
      </c>
      <c r="F563" s="180"/>
      <c r="G563" s="181">
        <f>ROUND(E563*F563,2)</f>
        <v>0</v>
      </c>
      <c r="H563" s="180"/>
      <c r="I563" s="181">
        <f>ROUND(E563*H563,2)</f>
        <v>0</v>
      </c>
      <c r="J563" s="180"/>
      <c r="K563" s="181">
        <f>ROUND(E563*J563,2)</f>
        <v>0</v>
      </c>
      <c r="L563" s="181">
        <v>21</v>
      </c>
      <c r="M563" s="181">
        <f>G563*(1+L563/100)</f>
        <v>0</v>
      </c>
      <c r="N563" s="181">
        <v>7.000000000000001E-05</v>
      </c>
      <c r="O563" s="181">
        <f>ROUND(E563*N563,2)</f>
        <v>0</v>
      </c>
      <c r="P563" s="181">
        <v>0</v>
      </c>
      <c r="Q563" s="181">
        <f>ROUND(E563*P563,2)</f>
        <v>0</v>
      </c>
      <c r="R563" s="181" t="s">
        <v>507</v>
      </c>
      <c r="S563" s="181" t="s">
        <v>123</v>
      </c>
      <c r="T563" s="182" t="s">
        <v>123</v>
      </c>
      <c r="U563" s="161">
        <v>0.14400000000000002</v>
      </c>
      <c r="V563" s="161">
        <f>ROUND(E563*U563,2)</f>
        <v>6.42</v>
      </c>
      <c r="W563" s="161"/>
      <c r="X563" s="151"/>
      <c r="Y563" s="151"/>
      <c r="Z563" s="151"/>
      <c r="AA563" s="151"/>
      <c r="AB563" s="151"/>
      <c r="AC563" s="151"/>
      <c r="AD563" s="151"/>
      <c r="AE563" s="151"/>
      <c r="AF563" s="151"/>
      <c r="AG563" s="151" t="s">
        <v>442</v>
      </c>
      <c r="AH563" s="151"/>
      <c r="AI563" s="151"/>
      <c r="AJ563" s="151"/>
      <c r="AK563" s="151"/>
      <c r="AL563" s="151"/>
      <c r="AM563" s="151"/>
      <c r="AN563" s="151"/>
      <c r="AO563" s="151"/>
      <c r="AP563" s="151"/>
      <c r="AQ563" s="151"/>
      <c r="AR563" s="151"/>
      <c r="AS563" s="151"/>
      <c r="AT563" s="151"/>
      <c r="AU563" s="151"/>
      <c r="AV563" s="151"/>
      <c r="AW563" s="151"/>
      <c r="AX563" s="151"/>
      <c r="AY563" s="151"/>
      <c r="AZ563" s="151"/>
      <c r="BA563" s="151"/>
      <c r="BB563" s="151"/>
      <c r="BC563" s="151"/>
      <c r="BD563" s="151"/>
      <c r="BE563" s="151"/>
      <c r="BF563" s="151"/>
      <c r="BG563" s="151"/>
      <c r="BH563" s="151"/>
    </row>
    <row r="564" spans="1:60" ht="22.5" outlineLevel="1">
      <c r="A564" s="158"/>
      <c r="B564" s="159"/>
      <c r="C564" s="188" t="s">
        <v>509</v>
      </c>
      <c r="D564" s="163"/>
      <c r="E564" s="164">
        <v>4.80396</v>
      </c>
      <c r="F564" s="161"/>
      <c r="G564" s="161"/>
      <c r="H564" s="161"/>
      <c r="I564" s="161"/>
      <c r="J564" s="161"/>
      <c r="K564" s="161"/>
      <c r="L564" s="161"/>
      <c r="M564" s="161"/>
      <c r="N564" s="161"/>
      <c r="O564" s="161"/>
      <c r="P564" s="161"/>
      <c r="Q564" s="161"/>
      <c r="R564" s="161"/>
      <c r="S564" s="161"/>
      <c r="T564" s="161"/>
      <c r="U564" s="161"/>
      <c r="V564" s="161"/>
      <c r="W564" s="161"/>
      <c r="X564" s="151"/>
      <c r="Y564" s="151"/>
      <c r="Z564" s="151"/>
      <c r="AA564" s="151"/>
      <c r="AB564" s="151"/>
      <c r="AC564" s="151"/>
      <c r="AD564" s="151"/>
      <c r="AE564" s="151"/>
      <c r="AF564" s="151"/>
      <c r="AG564" s="151" t="s">
        <v>138</v>
      </c>
      <c r="AH564" s="151">
        <v>0</v>
      </c>
      <c r="AI564" s="151"/>
      <c r="AJ564" s="151"/>
      <c r="AK564" s="151"/>
      <c r="AL564" s="151"/>
      <c r="AM564" s="151"/>
      <c r="AN564" s="151"/>
      <c r="AO564" s="151"/>
      <c r="AP564" s="151"/>
      <c r="AQ564" s="151"/>
      <c r="AR564" s="151"/>
      <c r="AS564" s="151"/>
      <c r="AT564" s="151"/>
      <c r="AU564" s="151"/>
      <c r="AV564" s="151"/>
      <c r="AW564" s="151"/>
      <c r="AX564" s="151"/>
      <c r="AY564" s="151"/>
      <c r="AZ564" s="151"/>
      <c r="BA564" s="151"/>
      <c r="BB564" s="151"/>
      <c r="BC564" s="151"/>
      <c r="BD564" s="151"/>
      <c r="BE564" s="151"/>
      <c r="BF564" s="151"/>
      <c r="BG564" s="151"/>
      <c r="BH564" s="151"/>
    </row>
    <row r="565" spans="1:60" ht="12.75" outlineLevel="1">
      <c r="A565" s="158"/>
      <c r="B565" s="159"/>
      <c r="C565" s="188" t="s">
        <v>510</v>
      </c>
      <c r="D565" s="163"/>
      <c r="E565" s="164">
        <v>20.130730000000003</v>
      </c>
      <c r="F565" s="161"/>
      <c r="G565" s="161"/>
      <c r="H565" s="161"/>
      <c r="I565" s="161"/>
      <c r="J565" s="161"/>
      <c r="K565" s="161"/>
      <c r="L565" s="161"/>
      <c r="M565" s="161"/>
      <c r="N565" s="161"/>
      <c r="O565" s="161"/>
      <c r="P565" s="161"/>
      <c r="Q565" s="161"/>
      <c r="R565" s="161"/>
      <c r="S565" s="161"/>
      <c r="T565" s="161"/>
      <c r="U565" s="161"/>
      <c r="V565" s="161"/>
      <c r="W565" s="161"/>
      <c r="X565" s="151"/>
      <c r="Y565" s="151"/>
      <c r="Z565" s="151"/>
      <c r="AA565" s="151"/>
      <c r="AB565" s="151"/>
      <c r="AC565" s="151"/>
      <c r="AD565" s="151"/>
      <c r="AE565" s="151"/>
      <c r="AF565" s="151"/>
      <c r="AG565" s="151" t="s">
        <v>138</v>
      </c>
      <c r="AH565" s="151">
        <v>0</v>
      </c>
      <c r="AI565" s="151"/>
      <c r="AJ565" s="151"/>
      <c r="AK565" s="151"/>
      <c r="AL565" s="151"/>
      <c r="AM565" s="151"/>
      <c r="AN565" s="151"/>
      <c r="AO565" s="151"/>
      <c r="AP565" s="151"/>
      <c r="AQ565" s="151"/>
      <c r="AR565" s="151"/>
      <c r="AS565" s="151"/>
      <c r="AT565" s="151"/>
      <c r="AU565" s="151"/>
      <c r="AV565" s="151"/>
      <c r="AW565" s="151"/>
      <c r="AX565" s="151"/>
      <c r="AY565" s="151"/>
      <c r="AZ565" s="151"/>
      <c r="BA565" s="151"/>
      <c r="BB565" s="151"/>
      <c r="BC565" s="151"/>
      <c r="BD565" s="151"/>
      <c r="BE565" s="151"/>
      <c r="BF565" s="151"/>
      <c r="BG565" s="151"/>
      <c r="BH565" s="151"/>
    </row>
    <row r="566" spans="1:60" ht="22.5" outlineLevel="1">
      <c r="A566" s="158"/>
      <c r="B566" s="159"/>
      <c r="C566" s="188" t="s">
        <v>511</v>
      </c>
      <c r="D566" s="163"/>
      <c r="E566" s="164">
        <v>7.17837</v>
      </c>
      <c r="F566" s="161"/>
      <c r="G566" s="161"/>
      <c r="H566" s="161"/>
      <c r="I566" s="161"/>
      <c r="J566" s="161"/>
      <c r="K566" s="161"/>
      <c r="L566" s="161"/>
      <c r="M566" s="161"/>
      <c r="N566" s="161"/>
      <c r="O566" s="161"/>
      <c r="P566" s="161"/>
      <c r="Q566" s="161"/>
      <c r="R566" s="161"/>
      <c r="S566" s="161"/>
      <c r="T566" s="161"/>
      <c r="U566" s="161"/>
      <c r="V566" s="161"/>
      <c r="W566" s="161"/>
      <c r="X566" s="151"/>
      <c r="Y566" s="151"/>
      <c r="Z566" s="151"/>
      <c r="AA566" s="151"/>
      <c r="AB566" s="151"/>
      <c r="AC566" s="151"/>
      <c r="AD566" s="151"/>
      <c r="AE566" s="151"/>
      <c r="AF566" s="151"/>
      <c r="AG566" s="151" t="s">
        <v>138</v>
      </c>
      <c r="AH566" s="151">
        <v>0</v>
      </c>
      <c r="AI566" s="151"/>
      <c r="AJ566" s="151"/>
      <c r="AK566" s="151"/>
      <c r="AL566" s="151"/>
      <c r="AM566" s="151"/>
      <c r="AN566" s="151"/>
      <c r="AO566" s="151"/>
      <c r="AP566" s="151"/>
      <c r="AQ566" s="151"/>
      <c r="AR566" s="151"/>
      <c r="AS566" s="151"/>
      <c r="AT566" s="151"/>
      <c r="AU566" s="151"/>
      <c r="AV566" s="151"/>
      <c r="AW566" s="151"/>
      <c r="AX566" s="151"/>
      <c r="AY566" s="151"/>
      <c r="AZ566" s="151"/>
      <c r="BA566" s="151"/>
      <c r="BB566" s="151"/>
      <c r="BC566" s="151"/>
      <c r="BD566" s="151"/>
      <c r="BE566" s="151"/>
      <c r="BF566" s="151"/>
      <c r="BG566" s="151"/>
      <c r="BH566" s="151"/>
    </row>
    <row r="567" spans="1:60" ht="12.75" outlineLevel="1">
      <c r="A567" s="158"/>
      <c r="B567" s="159"/>
      <c r="C567" s="188" t="s">
        <v>512</v>
      </c>
      <c r="D567" s="163"/>
      <c r="E567" s="164">
        <v>4.4735000000000005</v>
      </c>
      <c r="F567" s="161"/>
      <c r="G567" s="161"/>
      <c r="H567" s="161"/>
      <c r="I567" s="161"/>
      <c r="J567" s="161"/>
      <c r="K567" s="161"/>
      <c r="L567" s="161"/>
      <c r="M567" s="161"/>
      <c r="N567" s="161"/>
      <c r="O567" s="161"/>
      <c r="P567" s="161"/>
      <c r="Q567" s="161"/>
      <c r="R567" s="161"/>
      <c r="S567" s="161"/>
      <c r="T567" s="161"/>
      <c r="U567" s="161"/>
      <c r="V567" s="161"/>
      <c r="W567" s="161"/>
      <c r="X567" s="151"/>
      <c r="Y567" s="151"/>
      <c r="Z567" s="151"/>
      <c r="AA567" s="151"/>
      <c r="AB567" s="151"/>
      <c r="AC567" s="151"/>
      <c r="AD567" s="151"/>
      <c r="AE567" s="151"/>
      <c r="AF567" s="151"/>
      <c r="AG567" s="151" t="s">
        <v>138</v>
      </c>
      <c r="AH567" s="151">
        <v>0</v>
      </c>
      <c r="AI567" s="151"/>
      <c r="AJ567" s="151"/>
      <c r="AK567" s="151"/>
      <c r="AL567" s="151"/>
      <c r="AM567" s="151"/>
      <c r="AN567" s="151"/>
      <c r="AO567" s="151"/>
      <c r="AP567" s="151"/>
      <c r="AQ567" s="151"/>
      <c r="AR567" s="151"/>
      <c r="AS567" s="151"/>
      <c r="AT567" s="151"/>
      <c r="AU567" s="151"/>
      <c r="AV567" s="151"/>
      <c r="AW567" s="151"/>
      <c r="AX567" s="151"/>
      <c r="AY567" s="151"/>
      <c r="AZ567" s="151"/>
      <c r="BA567" s="151"/>
      <c r="BB567" s="151"/>
      <c r="BC567" s="151"/>
      <c r="BD567" s="151"/>
      <c r="BE567" s="151"/>
      <c r="BF567" s="151"/>
      <c r="BG567" s="151"/>
      <c r="BH567" s="151"/>
    </row>
    <row r="568" spans="1:60" ht="12.75" outlineLevel="1">
      <c r="A568" s="158"/>
      <c r="B568" s="159"/>
      <c r="C568" s="188" t="s">
        <v>513</v>
      </c>
      <c r="D568" s="163"/>
      <c r="E568" s="164">
        <v>3</v>
      </c>
      <c r="F568" s="161"/>
      <c r="G568" s="161"/>
      <c r="H568" s="161"/>
      <c r="I568" s="161"/>
      <c r="J568" s="161"/>
      <c r="K568" s="161"/>
      <c r="L568" s="161"/>
      <c r="M568" s="161"/>
      <c r="N568" s="161"/>
      <c r="O568" s="161"/>
      <c r="P568" s="161"/>
      <c r="Q568" s="161"/>
      <c r="R568" s="161"/>
      <c r="S568" s="161"/>
      <c r="T568" s="161"/>
      <c r="U568" s="161"/>
      <c r="V568" s="161"/>
      <c r="W568" s="161"/>
      <c r="X568" s="151"/>
      <c r="Y568" s="151"/>
      <c r="Z568" s="151"/>
      <c r="AA568" s="151"/>
      <c r="AB568" s="151"/>
      <c r="AC568" s="151"/>
      <c r="AD568" s="151"/>
      <c r="AE568" s="151"/>
      <c r="AF568" s="151"/>
      <c r="AG568" s="151" t="s">
        <v>138</v>
      </c>
      <c r="AH568" s="151">
        <v>0</v>
      </c>
      <c r="AI568" s="151"/>
      <c r="AJ568" s="151"/>
      <c r="AK568" s="151"/>
      <c r="AL568" s="151"/>
      <c r="AM568" s="151"/>
      <c r="AN568" s="151"/>
      <c r="AO568" s="151"/>
      <c r="AP568" s="151"/>
      <c r="AQ568" s="151"/>
      <c r="AR568" s="151"/>
      <c r="AS568" s="151"/>
      <c r="AT568" s="151"/>
      <c r="AU568" s="151"/>
      <c r="AV568" s="151"/>
      <c r="AW568" s="151"/>
      <c r="AX568" s="151"/>
      <c r="AY568" s="151"/>
      <c r="AZ568" s="151"/>
      <c r="BA568" s="151"/>
      <c r="BB568" s="151"/>
      <c r="BC568" s="151"/>
      <c r="BD568" s="151"/>
      <c r="BE568" s="151"/>
      <c r="BF568" s="151"/>
      <c r="BG568" s="151"/>
      <c r="BH568" s="151"/>
    </row>
    <row r="569" spans="1:60" ht="12.75" outlineLevel="1">
      <c r="A569" s="158"/>
      <c r="B569" s="159"/>
      <c r="C569" s="188" t="s">
        <v>522</v>
      </c>
      <c r="D569" s="163"/>
      <c r="E569" s="164"/>
      <c r="F569" s="161"/>
      <c r="G569" s="161"/>
      <c r="H569" s="161"/>
      <c r="I569" s="161"/>
      <c r="J569" s="161"/>
      <c r="K569" s="161"/>
      <c r="L569" s="161"/>
      <c r="M569" s="161"/>
      <c r="N569" s="161"/>
      <c r="O569" s="161"/>
      <c r="P569" s="161"/>
      <c r="Q569" s="161"/>
      <c r="R569" s="161"/>
      <c r="S569" s="161"/>
      <c r="T569" s="161"/>
      <c r="U569" s="161"/>
      <c r="V569" s="161"/>
      <c r="W569" s="161"/>
      <c r="X569" s="151"/>
      <c r="Y569" s="151"/>
      <c r="Z569" s="151"/>
      <c r="AA569" s="151"/>
      <c r="AB569" s="151"/>
      <c r="AC569" s="151"/>
      <c r="AD569" s="151"/>
      <c r="AE569" s="151"/>
      <c r="AF569" s="151"/>
      <c r="AG569" s="151" t="s">
        <v>138</v>
      </c>
      <c r="AH569" s="151">
        <v>0</v>
      </c>
      <c r="AI569" s="151"/>
      <c r="AJ569" s="151"/>
      <c r="AK569" s="151"/>
      <c r="AL569" s="151"/>
      <c r="AM569" s="151"/>
      <c r="AN569" s="151"/>
      <c r="AO569" s="151"/>
      <c r="AP569" s="151"/>
      <c r="AQ569" s="151"/>
      <c r="AR569" s="151"/>
      <c r="AS569" s="151"/>
      <c r="AT569" s="151"/>
      <c r="AU569" s="151"/>
      <c r="AV569" s="151"/>
      <c r="AW569" s="151"/>
      <c r="AX569" s="151"/>
      <c r="AY569" s="151"/>
      <c r="AZ569" s="151"/>
      <c r="BA569" s="151"/>
      <c r="BB569" s="151"/>
      <c r="BC569" s="151"/>
      <c r="BD569" s="151"/>
      <c r="BE569" s="151"/>
      <c r="BF569" s="151"/>
      <c r="BG569" s="151"/>
      <c r="BH569" s="151"/>
    </row>
    <row r="570" spans="1:60" ht="12.75" outlineLevel="1">
      <c r="A570" s="158"/>
      <c r="B570" s="159"/>
      <c r="C570" s="188" t="s">
        <v>523</v>
      </c>
      <c r="D570" s="163"/>
      <c r="E570" s="164">
        <v>1.6285500000000002</v>
      </c>
      <c r="F570" s="161"/>
      <c r="G570" s="161"/>
      <c r="H570" s="161"/>
      <c r="I570" s="161"/>
      <c r="J570" s="161"/>
      <c r="K570" s="161"/>
      <c r="L570" s="161"/>
      <c r="M570" s="161"/>
      <c r="N570" s="161"/>
      <c r="O570" s="161"/>
      <c r="P570" s="161"/>
      <c r="Q570" s="161"/>
      <c r="R570" s="161"/>
      <c r="S570" s="161"/>
      <c r="T570" s="161"/>
      <c r="U570" s="161"/>
      <c r="V570" s="161"/>
      <c r="W570" s="161"/>
      <c r="X570" s="151"/>
      <c r="Y570" s="151"/>
      <c r="Z570" s="151"/>
      <c r="AA570" s="151"/>
      <c r="AB570" s="151"/>
      <c r="AC570" s="151"/>
      <c r="AD570" s="151"/>
      <c r="AE570" s="151"/>
      <c r="AF570" s="151"/>
      <c r="AG570" s="151" t="s">
        <v>138</v>
      </c>
      <c r="AH570" s="151">
        <v>0</v>
      </c>
      <c r="AI570" s="151"/>
      <c r="AJ570" s="151"/>
      <c r="AK570" s="151"/>
      <c r="AL570" s="151"/>
      <c r="AM570" s="151"/>
      <c r="AN570" s="151"/>
      <c r="AO570" s="151"/>
      <c r="AP570" s="151"/>
      <c r="AQ570" s="151"/>
      <c r="AR570" s="151"/>
      <c r="AS570" s="151"/>
      <c r="AT570" s="151"/>
      <c r="AU570" s="151"/>
      <c r="AV570" s="151"/>
      <c r="AW570" s="151"/>
      <c r="AX570" s="151"/>
      <c r="AY570" s="151"/>
      <c r="AZ570" s="151"/>
      <c r="BA570" s="151"/>
      <c r="BB570" s="151"/>
      <c r="BC570" s="151"/>
      <c r="BD570" s="151"/>
      <c r="BE570" s="151"/>
      <c r="BF570" s="151"/>
      <c r="BG570" s="151"/>
      <c r="BH570" s="151"/>
    </row>
    <row r="571" spans="1:60" ht="12.75" outlineLevel="1">
      <c r="A571" s="158"/>
      <c r="B571" s="159"/>
      <c r="C571" s="188" t="s">
        <v>524</v>
      </c>
      <c r="D571" s="163"/>
      <c r="E571" s="164">
        <v>2.02564</v>
      </c>
      <c r="F571" s="161"/>
      <c r="G571" s="161"/>
      <c r="H571" s="161"/>
      <c r="I571" s="161"/>
      <c r="J571" s="161"/>
      <c r="K571" s="161"/>
      <c r="L571" s="161"/>
      <c r="M571" s="161"/>
      <c r="N571" s="161"/>
      <c r="O571" s="161"/>
      <c r="P571" s="161"/>
      <c r="Q571" s="161"/>
      <c r="R571" s="161"/>
      <c r="S571" s="161"/>
      <c r="T571" s="161"/>
      <c r="U571" s="161"/>
      <c r="V571" s="161"/>
      <c r="W571" s="161"/>
      <c r="X571" s="151"/>
      <c r="Y571" s="151"/>
      <c r="Z571" s="151"/>
      <c r="AA571" s="151"/>
      <c r="AB571" s="151"/>
      <c r="AC571" s="151"/>
      <c r="AD571" s="151"/>
      <c r="AE571" s="151"/>
      <c r="AF571" s="151"/>
      <c r="AG571" s="151" t="s">
        <v>138</v>
      </c>
      <c r="AH571" s="151">
        <v>0</v>
      </c>
      <c r="AI571" s="151"/>
      <c r="AJ571" s="151"/>
      <c r="AK571" s="151"/>
      <c r="AL571" s="151"/>
      <c r="AM571" s="151"/>
      <c r="AN571" s="151"/>
      <c r="AO571" s="151"/>
      <c r="AP571" s="151"/>
      <c r="AQ571" s="151"/>
      <c r="AR571" s="151"/>
      <c r="AS571" s="151"/>
      <c r="AT571" s="151"/>
      <c r="AU571" s="151"/>
      <c r="AV571" s="151"/>
      <c r="AW571" s="151"/>
      <c r="AX571" s="151"/>
      <c r="AY571" s="151"/>
      <c r="AZ571" s="151"/>
      <c r="BA571" s="151"/>
      <c r="BB571" s="151"/>
      <c r="BC571" s="151"/>
      <c r="BD571" s="151"/>
      <c r="BE571" s="151"/>
      <c r="BF571" s="151"/>
      <c r="BG571" s="151"/>
      <c r="BH571" s="151"/>
    </row>
    <row r="572" spans="1:60" ht="12.75" outlineLevel="1">
      <c r="A572" s="158"/>
      <c r="B572" s="159"/>
      <c r="C572" s="188" t="s">
        <v>525</v>
      </c>
      <c r="D572" s="163"/>
      <c r="E572" s="164">
        <v>1.3219400000000001</v>
      </c>
      <c r="F572" s="161"/>
      <c r="G572" s="161"/>
      <c r="H572" s="161"/>
      <c r="I572" s="161"/>
      <c r="J572" s="161"/>
      <c r="K572" s="161"/>
      <c r="L572" s="161"/>
      <c r="M572" s="161"/>
      <c r="N572" s="161"/>
      <c r="O572" s="161"/>
      <c r="P572" s="161"/>
      <c r="Q572" s="161"/>
      <c r="R572" s="161"/>
      <c r="S572" s="161"/>
      <c r="T572" s="161"/>
      <c r="U572" s="161"/>
      <c r="V572" s="161"/>
      <c r="W572" s="161"/>
      <c r="X572" s="151"/>
      <c r="Y572" s="151"/>
      <c r="Z572" s="151"/>
      <c r="AA572" s="151"/>
      <c r="AB572" s="151"/>
      <c r="AC572" s="151"/>
      <c r="AD572" s="151"/>
      <c r="AE572" s="151"/>
      <c r="AF572" s="151"/>
      <c r="AG572" s="151" t="s">
        <v>138</v>
      </c>
      <c r="AH572" s="151">
        <v>0</v>
      </c>
      <c r="AI572" s="151"/>
      <c r="AJ572" s="151"/>
      <c r="AK572" s="151"/>
      <c r="AL572" s="151"/>
      <c r="AM572" s="151"/>
      <c r="AN572" s="151"/>
      <c r="AO572" s="151"/>
      <c r="AP572" s="151"/>
      <c r="AQ572" s="151"/>
      <c r="AR572" s="151"/>
      <c r="AS572" s="151"/>
      <c r="AT572" s="151"/>
      <c r="AU572" s="151"/>
      <c r="AV572" s="151"/>
      <c r="AW572" s="151"/>
      <c r="AX572" s="151"/>
      <c r="AY572" s="151"/>
      <c r="AZ572" s="151"/>
      <c r="BA572" s="151"/>
      <c r="BB572" s="151"/>
      <c r="BC572" s="151"/>
      <c r="BD572" s="151"/>
      <c r="BE572" s="151"/>
      <c r="BF572" s="151"/>
      <c r="BG572" s="151"/>
      <c r="BH572" s="151"/>
    </row>
    <row r="573" spans="1:60" ht="12.75" outlineLevel="1">
      <c r="A573" s="158"/>
      <c r="B573" s="159"/>
      <c r="C573" s="247"/>
      <c r="D573" s="248"/>
      <c r="E573" s="248"/>
      <c r="F573" s="248"/>
      <c r="G573" s="248"/>
      <c r="H573" s="161"/>
      <c r="I573" s="161"/>
      <c r="J573" s="161"/>
      <c r="K573" s="161"/>
      <c r="L573" s="161"/>
      <c r="M573" s="161"/>
      <c r="N573" s="161"/>
      <c r="O573" s="161"/>
      <c r="P573" s="161"/>
      <c r="Q573" s="161"/>
      <c r="R573" s="161"/>
      <c r="S573" s="161"/>
      <c r="T573" s="161"/>
      <c r="U573" s="161"/>
      <c r="V573" s="161"/>
      <c r="W573" s="161"/>
      <c r="X573" s="151"/>
      <c r="Y573" s="151"/>
      <c r="Z573" s="151"/>
      <c r="AA573" s="151"/>
      <c r="AB573" s="151"/>
      <c r="AC573" s="151"/>
      <c r="AD573" s="151"/>
      <c r="AE573" s="151"/>
      <c r="AF573" s="151"/>
      <c r="AG573" s="151" t="s">
        <v>127</v>
      </c>
      <c r="AH573" s="151"/>
      <c r="AI573" s="151"/>
      <c r="AJ573" s="151"/>
      <c r="AK573" s="151"/>
      <c r="AL573" s="151"/>
      <c r="AM573" s="151"/>
      <c r="AN573" s="151"/>
      <c r="AO573" s="151"/>
      <c r="AP573" s="151"/>
      <c r="AQ573" s="151"/>
      <c r="AR573" s="151"/>
      <c r="AS573" s="151"/>
      <c r="AT573" s="151"/>
      <c r="AU573" s="151"/>
      <c r="AV573" s="151"/>
      <c r="AW573" s="151"/>
      <c r="AX573" s="151"/>
      <c r="AY573" s="151"/>
      <c r="AZ573" s="151"/>
      <c r="BA573" s="151"/>
      <c r="BB573" s="151"/>
      <c r="BC573" s="151"/>
      <c r="BD573" s="151"/>
      <c r="BE573" s="151"/>
      <c r="BF573" s="151"/>
      <c r="BG573" s="151"/>
      <c r="BH573" s="151"/>
    </row>
    <row r="574" spans="1:33" ht="12.75">
      <c r="A574" s="170" t="s">
        <v>117</v>
      </c>
      <c r="B574" s="171" t="s">
        <v>88</v>
      </c>
      <c r="C574" s="186" t="s">
        <v>89</v>
      </c>
      <c r="D574" s="172"/>
      <c r="E574" s="173"/>
      <c r="F574" s="174"/>
      <c r="G574" s="174">
        <f>SUMIF(AG575:AG602,"&lt;&gt;NOR",G575:G602)</f>
        <v>0</v>
      </c>
      <c r="H574" s="174"/>
      <c r="I574" s="174">
        <f>SUM(I575:I602)</f>
        <v>0</v>
      </c>
      <c r="J574" s="174"/>
      <c r="K574" s="174">
        <f>SUM(K575:K602)</f>
        <v>0</v>
      </c>
      <c r="L574" s="174"/>
      <c r="M574" s="174">
        <f>SUM(M575:M602)</f>
        <v>0</v>
      </c>
      <c r="N574" s="174"/>
      <c r="O574" s="174">
        <f>SUM(O575:O602)</f>
        <v>0.09</v>
      </c>
      <c r="P574" s="174"/>
      <c r="Q574" s="174">
        <f>SUM(Q575:Q602)</f>
        <v>0</v>
      </c>
      <c r="R574" s="174"/>
      <c r="S574" s="174"/>
      <c r="T574" s="175"/>
      <c r="U574" s="169"/>
      <c r="V574" s="169">
        <f>SUM(V575:V602)</f>
        <v>0</v>
      </c>
      <c r="W574" s="169"/>
      <c r="AG574" t="s">
        <v>118</v>
      </c>
    </row>
    <row r="575" spans="1:60" ht="22.5" outlineLevel="1">
      <c r="A575" s="176">
        <v>88</v>
      </c>
      <c r="B575" s="177" t="s">
        <v>526</v>
      </c>
      <c r="C575" s="187" t="s">
        <v>527</v>
      </c>
      <c r="D575" s="178" t="s">
        <v>528</v>
      </c>
      <c r="E575" s="179">
        <v>1</v>
      </c>
      <c r="F575" s="180"/>
      <c r="G575" s="181">
        <f>ROUND(E575*F575,2)</f>
        <v>0</v>
      </c>
      <c r="H575" s="180"/>
      <c r="I575" s="181">
        <f>ROUND(E575*H575,2)</f>
        <v>0</v>
      </c>
      <c r="J575" s="180"/>
      <c r="K575" s="181">
        <f>ROUND(E575*J575,2)</f>
        <v>0</v>
      </c>
      <c r="L575" s="181">
        <v>21</v>
      </c>
      <c r="M575" s="181">
        <f>G575*(1+L575/100)</f>
        <v>0</v>
      </c>
      <c r="N575" s="181">
        <v>0</v>
      </c>
      <c r="O575" s="181">
        <f>ROUND(E575*N575,2)</f>
        <v>0</v>
      </c>
      <c r="P575" s="181">
        <v>0</v>
      </c>
      <c r="Q575" s="181">
        <f>ROUND(E575*P575,2)</f>
        <v>0</v>
      </c>
      <c r="R575" s="181"/>
      <c r="S575" s="181" t="s">
        <v>322</v>
      </c>
      <c r="T575" s="182" t="s">
        <v>389</v>
      </c>
      <c r="U575" s="161">
        <v>0</v>
      </c>
      <c r="V575" s="161">
        <f>ROUND(E575*U575,2)</f>
        <v>0</v>
      </c>
      <c r="W575" s="161"/>
      <c r="X575" s="151"/>
      <c r="Y575" s="151"/>
      <c r="Z575" s="151"/>
      <c r="AA575" s="151"/>
      <c r="AB575" s="151"/>
      <c r="AC575" s="151"/>
      <c r="AD575" s="151"/>
      <c r="AE575" s="151"/>
      <c r="AF575" s="151"/>
      <c r="AG575" s="151" t="s">
        <v>154</v>
      </c>
      <c r="AH575" s="151"/>
      <c r="AI575" s="151"/>
      <c r="AJ575" s="151"/>
      <c r="AK575" s="151"/>
      <c r="AL575" s="151"/>
      <c r="AM575" s="151"/>
      <c r="AN575" s="151"/>
      <c r="AO575" s="151"/>
      <c r="AP575" s="151"/>
      <c r="AQ575" s="151"/>
      <c r="AR575" s="151"/>
      <c r="AS575" s="151"/>
      <c r="AT575" s="151"/>
      <c r="AU575" s="151"/>
      <c r="AV575" s="151"/>
      <c r="AW575" s="151"/>
      <c r="AX575" s="151"/>
      <c r="AY575" s="151"/>
      <c r="AZ575" s="151"/>
      <c r="BA575" s="151"/>
      <c r="BB575" s="151"/>
      <c r="BC575" s="151"/>
      <c r="BD575" s="151"/>
      <c r="BE575" s="151"/>
      <c r="BF575" s="151"/>
      <c r="BG575" s="151"/>
      <c r="BH575" s="151"/>
    </row>
    <row r="576" spans="1:60" ht="12.75" outlineLevel="1">
      <c r="A576" s="158"/>
      <c r="B576" s="159"/>
      <c r="C576" s="249" t="s">
        <v>615</v>
      </c>
      <c r="D576" s="250"/>
      <c r="E576" s="250"/>
      <c r="F576" s="250"/>
      <c r="G576" s="250"/>
      <c r="H576" s="161"/>
      <c r="I576" s="161"/>
      <c r="J576" s="161"/>
      <c r="K576" s="161"/>
      <c r="L576" s="161"/>
      <c r="M576" s="161"/>
      <c r="N576" s="161"/>
      <c r="O576" s="161"/>
      <c r="P576" s="161"/>
      <c r="Q576" s="161"/>
      <c r="R576" s="161"/>
      <c r="S576" s="161"/>
      <c r="T576" s="161"/>
      <c r="U576" s="161"/>
      <c r="V576" s="161"/>
      <c r="W576" s="161"/>
      <c r="X576" s="151"/>
      <c r="Y576" s="151"/>
      <c r="Z576" s="151"/>
      <c r="AA576" s="151"/>
      <c r="AB576" s="151"/>
      <c r="AC576" s="151"/>
      <c r="AD576" s="151"/>
      <c r="AE576" s="151"/>
      <c r="AF576" s="151"/>
      <c r="AG576" s="151" t="s">
        <v>136</v>
      </c>
      <c r="AH576" s="151"/>
      <c r="AI576" s="151"/>
      <c r="AJ576" s="151"/>
      <c r="AK576" s="151"/>
      <c r="AL576" s="151"/>
      <c r="AM576" s="151"/>
      <c r="AN576" s="151"/>
      <c r="AO576" s="151"/>
      <c r="AP576" s="151"/>
      <c r="AQ576" s="151"/>
      <c r="AR576" s="151"/>
      <c r="AS576" s="151"/>
      <c r="AT576" s="151"/>
      <c r="AU576" s="151"/>
      <c r="AV576" s="151"/>
      <c r="AW576" s="151"/>
      <c r="AX576" s="151"/>
      <c r="AY576" s="151"/>
      <c r="AZ576" s="151"/>
      <c r="BA576" s="151"/>
      <c r="BB576" s="151"/>
      <c r="BC576" s="151"/>
      <c r="BD576" s="151"/>
      <c r="BE576" s="151"/>
      <c r="BF576" s="151"/>
      <c r="BG576" s="151"/>
      <c r="BH576" s="151"/>
    </row>
    <row r="577" spans="1:60" ht="45" outlineLevel="1">
      <c r="A577" s="158"/>
      <c r="B577" s="159"/>
      <c r="C577" s="251" t="s">
        <v>529</v>
      </c>
      <c r="D577" s="252"/>
      <c r="E577" s="252"/>
      <c r="F577" s="252"/>
      <c r="G577" s="252"/>
      <c r="H577" s="161"/>
      <c r="I577" s="161"/>
      <c r="J577" s="161"/>
      <c r="K577" s="161"/>
      <c r="L577" s="161"/>
      <c r="M577" s="161"/>
      <c r="N577" s="161"/>
      <c r="O577" s="161"/>
      <c r="P577" s="161"/>
      <c r="Q577" s="161"/>
      <c r="R577" s="161"/>
      <c r="S577" s="161"/>
      <c r="T577" s="161"/>
      <c r="U577" s="161"/>
      <c r="V577" s="161"/>
      <c r="W577" s="161"/>
      <c r="X577" s="151"/>
      <c r="Y577" s="151"/>
      <c r="Z577" s="151"/>
      <c r="AA577" s="151"/>
      <c r="AB577" s="151"/>
      <c r="AC577" s="151"/>
      <c r="AD577" s="151"/>
      <c r="AE577" s="151"/>
      <c r="AF577" s="151"/>
      <c r="AG577" s="151" t="s">
        <v>136</v>
      </c>
      <c r="AH577" s="151"/>
      <c r="AI577" s="151"/>
      <c r="AJ577" s="151"/>
      <c r="AK577" s="151"/>
      <c r="AL577" s="151"/>
      <c r="AM577" s="151"/>
      <c r="AN577" s="151"/>
      <c r="AO577" s="151"/>
      <c r="AP577" s="151"/>
      <c r="AQ577" s="151"/>
      <c r="AR577" s="151"/>
      <c r="AS577" s="151"/>
      <c r="AT577" s="151"/>
      <c r="AU577" s="151"/>
      <c r="AV577" s="151"/>
      <c r="AW577" s="151"/>
      <c r="AX577" s="151"/>
      <c r="AY577" s="151"/>
      <c r="AZ577" s="151"/>
      <c r="BA577" s="183" t="str">
        <f>C577</f>
        <v>Sloupky na volejbal jsou určeny pro venkovní prostředí, povrchová úprava žárový zinek, profil sloupků 102 mm, tloušťka sloupku 2 mm, výška horní části 255 cm, výška spodní části (zapuštění do pouzder) 30 cm, celková délka sloupku 285 cm, na požádání možnost vyrobit atypický rozměr. Sada obsahuje: 2 ks sloupků, objímku s kolovrátkem, 3 ks objímek s háčkem, objímku s kolečkem, 2 ks pouzder, 2 ks víček. Je možné použít i na nohejbal, badminton.</v>
      </c>
      <c r="BB577" s="151"/>
      <c r="BC577" s="151"/>
      <c r="BD577" s="151"/>
      <c r="BE577" s="151"/>
      <c r="BF577" s="151"/>
      <c r="BG577" s="151"/>
      <c r="BH577" s="151"/>
    </row>
    <row r="578" spans="1:60" ht="12.75" outlineLevel="1">
      <c r="A578" s="158"/>
      <c r="B578" s="159"/>
      <c r="C578" s="188" t="s">
        <v>64</v>
      </c>
      <c r="D578" s="163"/>
      <c r="E578" s="164">
        <v>1</v>
      </c>
      <c r="F578" s="161"/>
      <c r="G578" s="161"/>
      <c r="H578" s="161"/>
      <c r="I578" s="161"/>
      <c r="J578" s="161"/>
      <c r="K578" s="161"/>
      <c r="L578" s="161"/>
      <c r="M578" s="161"/>
      <c r="N578" s="161"/>
      <c r="O578" s="161"/>
      <c r="P578" s="161"/>
      <c r="Q578" s="161"/>
      <c r="R578" s="161"/>
      <c r="S578" s="161"/>
      <c r="T578" s="161"/>
      <c r="U578" s="161"/>
      <c r="V578" s="161"/>
      <c r="W578" s="161"/>
      <c r="X578" s="151"/>
      <c r="Y578" s="151"/>
      <c r="Z578" s="151"/>
      <c r="AA578" s="151"/>
      <c r="AB578" s="151"/>
      <c r="AC578" s="151"/>
      <c r="AD578" s="151"/>
      <c r="AE578" s="151"/>
      <c r="AF578" s="151"/>
      <c r="AG578" s="151" t="s">
        <v>138</v>
      </c>
      <c r="AH578" s="151">
        <v>0</v>
      </c>
      <c r="AI578" s="151"/>
      <c r="AJ578" s="151"/>
      <c r="AK578" s="151"/>
      <c r="AL578" s="151"/>
      <c r="AM578" s="151"/>
      <c r="AN578" s="151"/>
      <c r="AO578" s="151"/>
      <c r="AP578" s="151"/>
      <c r="AQ578" s="151"/>
      <c r="AR578" s="151"/>
      <c r="AS578" s="151"/>
      <c r="AT578" s="151"/>
      <c r="AU578" s="151"/>
      <c r="AV578" s="151"/>
      <c r="AW578" s="151"/>
      <c r="AX578" s="151"/>
      <c r="AY578" s="151"/>
      <c r="AZ578" s="151"/>
      <c r="BA578" s="151"/>
      <c r="BB578" s="151"/>
      <c r="BC578" s="151"/>
      <c r="BD578" s="151"/>
      <c r="BE578" s="151"/>
      <c r="BF578" s="151"/>
      <c r="BG578" s="151"/>
      <c r="BH578" s="151"/>
    </row>
    <row r="579" spans="1:60" ht="12.75" outlineLevel="1">
      <c r="A579" s="158"/>
      <c r="B579" s="159"/>
      <c r="C579" s="247"/>
      <c r="D579" s="248"/>
      <c r="E579" s="248"/>
      <c r="F579" s="248"/>
      <c r="G579" s="248"/>
      <c r="H579" s="161"/>
      <c r="I579" s="161"/>
      <c r="J579" s="161"/>
      <c r="K579" s="161"/>
      <c r="L579" s="161"/>
      <c r="M579" s="161"/>
      <c r="N579" s="161"/>
      <c r="O579" s="161"/>
      <c r="P579" s="161"/>
      <c r="Q579" s="161"/>
      <c r="R579" s="161"/>
      <c r="S579" s="161"/>
      <c r="T579" s="161"/>
      <c r="U579" s="161"/>
      <c r="V579" s="161"/>
      <c r="W579" s="161"/>
      <c r="X579" s="151"/>
      <c r="Y579" s="151"/>
      <c r="Z579" s="151"/>
      <c r="AA579" s="151"/>
      <c r="AB579" s="151"/>
      <c r="AC579" s="151"/>
      <c r="AD579" s="151"/>
      <c r="AE579" s="151"/>
      <c r="AF579" s="151"/>
      <c r="AG579" s="151" t="s">
        <v>127</v>
      </c>
      <c r="AH579" s="151"/>
      <c r="AI579" s="151"/>
      <c r="AJ579" s="151"/>
      <c r="AK579" s="151"/>
      <c r="AL579" s="151"/>
      <c r="AM579" s="151"/>
      <c r="AN579" s="151"/>
      <c r="AO579" s="151"/>
      <c r="AP579" s="151"/>
      <c r="AQ579" s="151"/>
      <c r="AR579" s="151"/>
      <c r="AS579" s="151"/>
      <c r="AT579" s="151"/>
      <c r="AU579" s="151"/>
      <c r="AV579" s="151"/>
      <c r="AW579" s="151"/>
      <c r="AX579" s="151"/>
      <c r="AY579" s="151"/>
      <c r="AZ579" s="151"/>
      <c r="BA579" s="151"/>
      <c r="BB579" s="151"/>
      <c r="BC579" s="151"/>
      <c r="BD579" s="151"/>
      <c r="BE579" s="151"/>
      <c r="BF579" s="151"/>
      <c r="BG579" s="151"/>
      <c r="BH579" s="151"/>
    </row>
    <row r="580" spans="1:60" ht="12.75" outlineLevel="1">
      <c r="A580" s="176">
        <v>89</v>
      </c>
      <c r="B580" s="177" t="s">
        <v>530</v>
      </c>
      <c r="C580" s="187" t="s">
        <v>531</v>
      </c>
      <c r="D580" s="178" t="s">
        <v>121</v>
      </c>
      <c r="E580" s="179">
        <v>2</v>
      </c>
      <c r="F580" s="180"/>
      <c r="G580" s="181">
        <f>ROUND(E580*F580,2)</f>
        <v>0</v>
      </c>
      <c r="H580" s="180"/>
      <c r="I580" s="181">
        <f>ROUND(E580*H580,2)</f>
        <v>0</v>
      </c>
      <c r="J580" s="180"/>
      <c r="K580" s="181">
        <f>ROUND(E580*J580,2)</f>
        <v>0</v>
      </c>
      <c r="L580" s="181">
        <v>21</v>
      </c>
      <c r="M580" s="181">
        <f>G580*(1+L580/100)</f>
        <v>0</v>
      </c>
      <c r="N580" s="181">
        <v>0</v>
      </c>
      <c r="O580" s="181">
        <f>ROUND(E580*N580,2)</f>
        <v>0</v>
      </c>
      <c r="P580" s="181">
        <v>0</v>
      </c>
      <c r="Q580" s="181">
        <f>ROUND(E580*P580,2)</f>
        <v>0</v>
      </c>
      <c r="R580" s="181"/>
      <c r="S580" s="181" t="s">
        <v>322</v>
      </c>
      <c r="T580" s="182" t="s">
        <v>389</v>
      </c>
      <c r="U580" s="161">
        <v>0</v>
      </c>
      <c r="V580" s="161">
        <f>ROUND(E580*U580,2)</f>
        <v>0</v>
      </c>
      <c r="W580" s="161"/>
      <c r="X580" s="151"/>
      <c r="Y580" s="151"/>
      <c r="Z580" s="151"/>
      <c r="AA580" s="151"/>
      <c r="AB580" s="151"/>
      <c r="AC580" s="151"/>
      <c r="AD580" s="151"/>
      <c r="AE580" s="151"/>
      <c r="AF580" s="151"/>
      <c r="AG580" s="151" t="s">
        <v>154</v>
      </c>
      <c r="AH580" s="151"/>
      <c r="AI580" s="151"/>
      <c r="AJ580" s="151"/>
      <c r="AK580" s="151"/>
      <c r="AL580" s="151"/>
      <c r="AM580" s="151"/>
      <c r="AN580" s="151"/>
      <c r="AO580" s="151"/>
      <c r="AP580" s="151"/>
      <c r="AQ580" s="151"/>
      <c r="AR580" s="151"/>
      <c r="AS580" s="151"/>
      <c r="AT580" s="151"/>
      <c r="AU580" s="151"/>
      <c r="AV580" s="151"/>
      <c r="AW580" s="151"/>
      <c r="AX580" s="151"/>
      <c r="AY580" s="151"/>
      <c r="AZ580" s="151"/>
      <c r="BA580" s="151"/>
      <c r="BB580" s="151"/>
      <c r="BC580" s="151"/>
      <c r="BD580" s="151"/>
      <c r="BE580" s="151"/>
      <c r="BF580" s="151"/>
      <c r="BG580" s="151"/>
      <c r="BH580" s="151"/>
    </row>
    <row r="581" spans="1:60" ht="12.75" outlineLevel="1">
      <c r="A581" s="158"/>
      <c r="B581" s="159"/>
      <c r="C581" s="249" t="s">
        <v>532</v>
      </c>
      <c r="D581" s="250"/>
      <c r="E581" s="250"/>
      <c r="F581" s="250"/>
      <c r="G581" s="250"/>
      <c r="H581" s="161"/>
      <c r="I581" s="161"/>
      <c r="J581" s="161"/>
      <c r="K581" s="161"/>
      <c r="L581" s="161"/>
      <c r="M581" s="161"/>
      <c r="N581" s="161"/>
      <c r="O581" s="161"/>
      <c r="P581" s="161"/>
      <c r="Q581" s="161"/>
      <c r="R581" s="161"/>
      <c r="S581" s="161"/>
      <c r="T581" s="161"/>
      <c r="U581" s="161"/>
      <c r="V581" s="161"/>
      <c r="W581" s="161"/>
      <c r="X581" s="151"/>
      <c r="Y581" s="151"/>
      <c r="Z581" s="151"/>
      <c r="AA581" s="151"/>
      <c r="AB581" s="151"/>
      <c r="AC581" s="151"/>
      <c r="AD581" s="151"/>
      <c r="AE581" s="151"/>
      <c r="AF581" s="151"/>
      <c r="AG581" s="151" t="s">
        <v>136</v>
      </c>
      <c r="AH581" s="151"/>
      <c r="AI581" s="151"/>
      <c r="AJ581" s="151"/>
      <c r="AK581" s="151"/>
      <c r="AL581" s="151"/>
      <c r="AM581" s="151"/>
      <c r="AN581" s="151"/>
      <c r="AO581" s="151"/>
      <c r="AP581" s="151"/>
      <c r="AQ581" s="151"/>
      <c r="AR581" s="151"/>
      <c r="AS581" s="151"/>
      <c r="AT581" s="151"/>
      <c r="AU581" s="151"/>
      <c r="AV581" s="151"/>
      <c r="AW581" s="151"/>
      <c r="AX581" s="151"/>
      <c r="AY581" s="151"/>
      <c r="AZ581" s="151"/>
      <c r="BA581" s="183" t="str">
        <f>C581</f>
        <v>nosná konstrukce osazena navařením na sloupky oplocení, osazena certifikovaným prvkem - deskou s obroučkou a síťkou</v>
      </c>
      <c r="BB581" s="151"/>
      <c r="BC581" s="151"/>
      <c r="BD581" s="151"/>
      <c r="BE581" s="151"/>
      <c r="BF581" s="151"/>
      <c r="BG581" s="151"/>
      <c r="BH581" s="151"/>
    </row>
    <row r="582" spans="1:60" ht="12.75" outlineLevel="1">
      <c r="A582" s="158"/>
      <c r="B582" s="159"/>
      <c r="C582" s="251" t="s">
        <v>533</v>
      </c>
      <c r="D582" s="252"/>
      <c r="E582" s="252"/>
      <c r="F582" s="252"/>
      <c r="G582" s="252"/>
      <c r="H582" s="161"/>
      <c r="I582" s="161"/>
      <c r="J582" s="161"/>
      <c r="K582" s="161"/>
      <c r="L582" s="161"/>
      <c r="M582" s="161"/>
      <c r="N582" s="161"/>
      <c r="O582" s="161"/>
      <c r="P582" s="161"/>
      <c r="Q582" s="161"/>
      <c r="R582" s="161"/>
      <c r="S582" s="161"/>
      <c r="T582" s="161"/>
      <c r="U582" s="161"/>
      <c r="V582" s="161"/>
      <c r="W582" s="161"/>
      <c r="X582" s="151"/>
      <c r="Y582" s="151"/>
      <c r="Z582" s="151"/>
      <c r="AA582" s="151"/>
      <c r="AB582" s="151"/>
      <c r="AC582" s="151"/>
      <c r="AD582" s="151"/>
      <c r="AE582" s="151"/>
      <c r="AF582" s="151"/>
      <c r="AG582" s="151" t="s">
        <v>136</v>
      </c>
      <c r="AH582" s="151"/>
      <c r="AI582" s="151"/>
      <c r="AJ582" s="151"/>
      <c r="AK582" s="151"/>
      <c r="AL582" s="151"/>
      <c r="AM582" s="151"/>
      <c r="AN582" s="151"/>
      <c r="AO582" s="151"/>
      <c r="AP582" s="151"/>
      <c r="AQ582" s="151"/>
      <c r="AR582" s="151"/>
      <c r="AS582" s="151"/>
      <c r="AT582" s="151"/>
      <c r="AU582" s="151"/>
      <c r="AV582" s="151"/>
      <c r="AW582" s="151"/>
      <c r="AX582" s="151"/>
      <c r="AY582" s="151"/>
      <c r="AZ582" s="151"/>
      <c r="BA582" s="151"/>
      <c r="BB582" s="151"/>
      <c r="BC582" s="151"/>
      <c r="BD582" s="151"/>
      <c r="BE582" s="151"/>
      <c r="BF582" s="151"/>
      <c r="BG582" s="151"/>
      <c r="BH582" s="151"/>
    </row>
    <row r="583" spans="1:60" ht="12.75" outlineLevel="1">
      <c r="A583" s="158"/>
      <c r="B583" s="159"/>
      <c r="C583" s="247"/>
      <c r="D583" s="248"/>
      <c r="E583" s="248"/>
      <c r="F583" s="248"/>
      <c r="G583" s="248"/>
      <c r="H583" s="161"/>
      <c r="I583" s="161"/>
      <c r="J583" s="161"/>
      <c r="K583" s="161"/>
      <c r="L583" s="161"/>
      <c r="M583" s="161"/>
      <c r="N583" s="161"/>
      <c r="O583" s="161"/>
      <c r="P583" s="161"/>
      <c r="Q583" s="161"/>
      <c r="R583" s="161"/>
      <c r="S583" s="161"/>
      <c r="T583" s="161"/>
      <c r="U583" s="161"/>
      <c r="V583" s="161"/>
      <c r="W583" s="161"/>
      <c r="X583" s="151"/>
      <c r="Y583" s="151"/>
      <c r="Z583" s="151"/>
      <c r="AA583" s="151"/>
      <c r="AB583" s="151"/>
      <c r="AC583" s="151"/>
      <c r="AD583" s="151"/>
      <c r="AE583" s="151"/>
      <c r="AF583" s="151"/>
      <c r="AG583" s="151" t="s">
        <v>127</v>
      </c>
      <c r="AH583" s="151"/>
      <c r="AI583" s="151"/>
      <c r="AJ583" s="151"/>
      <c r="AK583" s="151"/>
      <c r="AL583" s="151"/>
      <c r="AM583" s="151"/>
      <c r="AN583" s="151"/>
      <c r="AO583" s="151"/>
      <c r="AP583" s="151"/>
      <c r="AQ583" s="151"/>
      <c r="AR583" s="151"/>
      <c r="AS583" s="151"/>
      <c r="AT583" s="151"/>
      <c r="AU583" s="151"/>
      <c r="AV583" s="151"/>
      <c r="AW583" s="151"/>
      <c r="AX583" s="151"/>
      <c r="AY583" s="151"/>
      <c r="AZ583" s="151"/>
      <c r="BA583" s="151"/>
      <c r="BB583" s="151"/>
      <c r="BC583" s="151"/>
      <c r="BD583" s="151"/>
      <c r="BE583" s="151"/>
      <c r="BF583" s="151"/>
      <c r="BG583" s="151"/>
      <c r="BH583" s="151"/>
    </row>
    <row r="584" spans="1:60" ht="12.75" outlineLevel="1">
      <c r="A584" s="176">
        <v>90</v>
      </c>
      <c r="B584" s="177" t="s">
        <v>534</v>
      </c>
      <c r="C584" s="187" t="s">
        <v>535</v>
      </c>
      <c r="D584" s="178" t="s">
        <v>121</v>
      </c>
      <c r="E584" s="179">
        <v>2</v>
      </c>
      <c r="F584" s="180"/>
      <c r="G584" s="181">
        <f>ROUND(E584*F584,2)</f>
        <v>0</v>
      </c>
      <c r="H584" s="180"/>
      <c r="I584" s="181">
        <f>ROUND(E584*H584,2)</f>
        <v>0</v>
      </c>
      <c r="J584" s="180"/>
      <c r="K584" s="181">
        <f>ROUND(E584*J584,2)</f>
        <v>0</v>
      </c>
      <c r="L584" s="181">
        <v>21</v>
      </c>
      <c r="M584" s="181">
        <f>G584*(1+L584/100)</f>
        <v>0</v>
      </c>
      <c r="N584" s="181">
        <v>0</v>
      </c>
      <c r="O584" s="181">
        <f>ROUND(E584*N584,2)</f>
        <v>0</v>
      </c>
      <c r="P584" s="181">
        <v>0</v>
      </c>
      <c r="Q584" s="181">
        <f>ROUND(E584*P584,2)</f>
        <v>0</v>
      </c>
      <c r="R584" s="181"/>
      <c r="S584" s="181" t="s">
        <v>322</v>
      </c>
      <c r="T584" s="182" t="s">
        <v>389</v>
      </c>
      <c r="U584" s="161">
        <v>0</v>
      </c>
      <c r="V584" s="161">
        <f>ROUND(E584*U584,2)</f>
        <v>0</v>
      </c>
      <c r="W584" s="161"/>
      <c r="X584" s="151"/>
      <c r="Y584" s="151"/>
      <c r="Z584" s="151"/>
      <c r="AA584" s="151"/>
      <c r="AB584" s="151"/>
      <c r="AC584" s="151"/>
      <c r="AD584" s="151"/>
      <c r="AE584" s="151"/>
      <c r="AF584" s="151"/>
      <c r="AG584" s="151" t="s">
        <v>154</v>
      </c>
      <c r="AH584" s="151"/>
      <c r="AI584" s="151"/>
      <c r="AJ584" s="151"/>
      <c r="AK584" s="151"/>
      <c r="AL584" s="151"/>
      <c r="AM584" s="151"/>
      <c r="AN584" s="151"/>
      <c r="AO584" s="151"/>
      <c r="AP584" s="151"/>
      <c r="AQ584" s="151"/>
      <c r="AR584" s="151"/>
      <c r="AS584" s="151"/>
      <c r="AT584" s="151"/>
      <c r="AU584" s="151"/>
      <c r="AV584" s="151"/>
      <c r="AW584" s="151"/>
      <c r="AX584" s="151"/>
      <c r="AY584" s="151"/>
      <c r="AZ584" s="151"/>
      <c r="BA584" s="151"/>
      <c r="BB584" s="151"/>
      <c r="BC584" s="151"/>
      <c r="BD584" s="151"/>
      <c r="BE584" s="151"/>
      <c r="BF584" s="151"/>
      <c r="BG584" s="151"/>
      <c r="BH584" s="151"/>
    </row>
    <row r="585" spans="1:60" ht="12.75" outlineLevel="1">
      <c r="A585" s="158"/>
      <c r="B585" s="159"/>
      <c r="C585" s="249" t="s">
        <v>536</v>
      </c>
      <c r="D585" s="250"/>
      <c r="E585" s="250"/>
      <c r="F585" s="250"/>
      <c r="G585" s="250"/>
      <c r="H585" s="161"/>
      <c r="I585" s="161"/>
      <c r="J585" s="161"/>
      <c r="K585" s="161"/>
      <c r="L585" s="161"/>
      <c r="M585" s="161"/>
      <c r="N585" s="161"/>
      <c r="O585" s="161"/>
      <c r="P585" s="161"/>
      <c r="Q585" s="161"/>
      <c r="R585" s="161"/>
      <c r="S585" s="161"/>
      <c r="T585" s="161"/>
      <c r="U585" s="161"/>
      <c r="V585" s="161"/>
      <c r="W585" s="161"/>
      <c r="X585" s="151"/>
      <c r="Y585" s="151"/>
      <c r="Z585" s="151"/>
      <c r="AA585" s="151"/>
      <c r="AB585" s="151"/>
      <c r="AC585" s="151"/>
      <c r="AD585" s="151"/>
      <c r="AE585" s="151"/>
      <c r="AF585" s="151"/>
      <c r="AG585" s="151" t="s">
        <v>136</v>
      </c>
      <c r="AH585" s="151"/>
      <c r="AI585" s="151"/>
      <c r="AJ585" s="151"/>
      <c r="AK585" s="151"/>
      <c r="AL585" s="151"/>
      <c r="AM585" s="151"/>
      <c r="AN585" s="151"/>
      <c r="AO585" s="151"/>
      <c r="AP585" s="151"/>
      <c r="AQ585" s="151"/>
      <c r="AR585" s="151"/>
      <c r="AS585" s="151"/>
      <c r="AT585" s="151"/>
      <c r="AU585" s="151"/>
      <c r="AV585" s="151"/>
      <c r="AW585" s="151"/>
      <c r="AX585" s="151"/>
      <c r="AY585" s="151"/>
      <c r="AZ585" s="151"/>
      <c r="BA585" s="151"/>
      <c r="BB585" s="151"/>
      <c r="BC585" s="151"/>
      <c r="BD585" s="151"/>
      <c r="BE585" s="151"/>
      <c r="BF585" s="151"/>
      <c r="BG585" s="151"/>
      <c r="BH585" s="151"/>
    </row>
    <row r="586" spans="1:60" ht="12.75" outlineLevel="1">
      <c r="A586" s="158"/>
      <c r="B586" s="159"/>
      <c r="C586" s="251" t="s">
        <v>616</v>
      </c>
      <c r="D586" s="252"/>
      <c r="E586" s="252"/>
      <c r="F586" s="252"/>
      <c r="G586" s="252"/>
      <c r="H586" s="161"/>
      <c r="I586" s="161"/>
      <c r="J586" s="161"/>
      <c r="K586" s="161"/>
      <c r="L586" s="161"/>
      <c r="M586" s="161"/>
      <c r="N586" s="161"/>
      <c r="O586" s="161"/>
      <c r="P586" s="161"/>
      <c r="Q586" s="161"/>
      <c r="R586" s="161"/>
      <c r="S586" s="161"/>
      <c r="T586" s="161"/>
      <c r="U586" s="161"/>
      <c r="V586" s="161"/>
      <c r="W586" s="161"/>
      <c r="X586" s="151"/>
      <c r="Y586" s="151"/>
      <c r="Z586" s="151"/>
      <c r="AA586" s="151"/>
      <c r="AB586" s="151"/>
      <c r="AC586" s="151"/>
      <c r="AD586" s="151"/>
      <c r="AE586" s="151"/>
      <c r="AF586" s="151"/>
      <c r="AG586" s="151" t="s">
        <v>136</v>
      </c>
      <c r="AH586" s="151"/>
      <c r="AI586" s="151"/>
      <c r="AJ586" s="151"/>
      <c r="AK586" s="151"/>
      <c r="AL586" s="151"/>
      <c r="AM586" s="151"/>
      <c r="AN586" s="151"/>
      <c r="AO586" s="151"/>
      <c r="AP586" s="151"/>
      <c r="AQ586" s="151"/>
      <c r="AR586" s="151"/>
      <c r="AS586" s="151"/>
      <c r="AT586" s="151"/>
      <c r="AU586" s="151"/>
      <c r="AV586" s="151"/>
      <c r="AW586" s="151"/>
      <c r="AX586" s="151"/>
      <c r="AY586" s="151"/>
      <c r="AZ586" s="151"/>
      <c r="BA586" s="151"/>
      <c r="BB586" s="151"/>
      <c r="BC586" s="151"/>
      <c r="BD586" s="151"/>
      <c r="BE586" s="151"/>
      <c r="BF586" s="151"/>
      <c r="BG586" s="151"/>
      <c r="BH586" s="151"/>
    </row>
    <row r="587" spans="1:60" ht="12.75" outlineLevel="1">
      <c r="A587" s="158"/>
      <c r="B587" s="159"/>
      <c r="C587" s="251" t="s">
        <v>617</v>
      </c>
      <c r="D587" s="252"/>
      <c r="E587" s="252"/>
      <c r="F587" s="252"/>
      <c r="G587" s="252"/>
      <c r="H587" s="161"/>
      <c r="I587" s="161"/>
      <c r="J587" s="161"/>
      <c r="K587" s="161"/>
      <c r="L587" s="161"/>
      <c r="M587" s="161"/>
      <c r="N587" s="161"/>
      <c r="O587" s="161"/>
      <c r="P587" s="161"/>
      <c r="Q587" s="161"/>
      <c r="R587" s="161"/>
      <c r="S587" s="161"/>
      <c r="T587" s="161"/>
      <c r="U587" s="161"/>
      <c r="V587" s="161"/>
      <c r="W587" s="161"/>
      <c r="X587" s="151"/>
      <c r="Y587" s="151"/>
      <c r="Z587" s="151"/>
      <c r="AA587" s="151"/>
      <c r="AB587" s="151"/>
      <c r="AC587" s="151"/>
      <c r="AD587" s="151"/>
      <c r="AE587" s="151"/>
      <c r="AF587" s="151"/>
      <c r="AG587" s="151" t="s">
        <v>136</v>
      </c>
      <c r="AH587" s="151"/>
      <c r="AI587" s="151"/>
      <c r="AJ587" s="151"/>
      <c r="AK587" s="151"/>
      <c r="AL587" s="151"/>
      <c r="AM587" s="151"/>
      <c r="AN587" s="151"/>
      <c r="AO587" s="151"/>
      <c r="AP587" s="151"/>
      <c r="AQ587" s="151"/>
      <c r="AR587" s="151"/>
      <c r="AS587" s="151"/>
      <c r="AT587" s="151"/>
      <c r="AU587" s="151"/>
      <c r="AV587" s="151"/>
      <c r="AW587" s="151"/>
      <c r="AX587" s="151"/>
      <c r="AY587" s="151"/>
      <c r="AZ587" s="151"/>
      <c r="BA587" s="151"/>
      <c r="BB587" s="151"/>
      <c r="BC587" s="151"/>
      <c r="BD587" s="151"/>
      <c r="BE587" s="151"/>
      <c r="BF587" s="151"/>
      <c r="BG587" s="151"/>
      <c r="BH587" s="151"/>
    </row>
    <row r="588" spans="1:60" ht="22.5" outlineLevel="1">
      <c r="A588" s="158"/>
      <c r="B588" s="159"/>
      <c r="C588" s="251" t="s">
        <v>618</v>
      </c>
      <c r="D588" s="252"/>
      <c r="E588" s="252"/>
      <c r="F588" s="252"/>
      <c r="G588" s="252"/>
      <c r="H588" s="161"/>
      <c r="I588" s="161"/>
      <c r="J588" s="161"/>
      <c r="K588" s="161"/>
      <c r="L588" s="161"/>
      <c r="M588" s="161"/>
      <c r="N588" s="161"/>
      <c r="O588" s="161"/>
      <c r="P588" s="161"/>
      <c r="Q588" s="161"/>
      <c r="R588" s="161"/>
      <c r="S588" s="161"/>
      <c r="T588" s="161"/>
      <c r="U588" s="161"/>
      <c r="V588" s="161"/>
      <c r="W588" s="161"/>
      <c r="X588" s="151"/>
      <c r="Y588" s="151"/>
      <c r="Z588" s="151"/>
      <c r="AA588" s="151"/>
      <c r="AB588" s="151"/>
      <c r="AC588" s="151"/>
      <c r="AD588" s="151"/>
      <c r="AE588" s="151"/>
      <c r="AF588" s="151"/>
      <c r="AG588" s="151" t="s">
        <v>136</v>
      </c>
      <c r="AH588" s="151"/>
      <c r="AI588" s="151"/>
      <c r="AJ588" s="151"/>
      <c r="AK588" s="151"/>
      <c r="AL588" s="151"/>
      <c r="AM588" s="151"/>
      <c r="AN588" s="151"/>
      <c r="AO588" s="151"/>
      <c r="AP588" s="151"/>
      <c r="AQ588" s="151"/>
      <c r="AR588" s="151"/>
      <c r="AS588" s="151"/>
      <c r="AT588" s="151"/>
      <c r="AU588" s="151"/>
      <c r="AV588" s="151"/>
      <c r="AW588" s="151"/>
      <c r="AX588" s="151"/>
      <c r="AY588" s="151"/>
      <c r="AZ588" s="151"/>
      <c r="BA588" s="183" t="str">
        <f>C588</f>
        <v>Kvalita odskoku - Laminátová deska z pryskyřice tl. 7 mm a více pro zajištění kvality odskoku, antireflexní úprava (minimalizuje odlesky slunce).</v>
      </c>
      <c r="BB588" s="151"/>
      <c r="BC588" s="151"/>
      <c r="BD588" s="151"/>
      <c r="BE588" s="151"/>
      <c r="BF588" s="151"/>
      <c r="BG588" s="151"/>
      <c r="BH588" s="151"/>
    </row>
    <row r="589" spans="1:60" ht="22.5" outlineLevel="1">
      <c r="A589" s="158"/>
      <c r="B589" s="159"/>
      <c r="C589" s="251" t="s">
        <v>619</v>
      </c>
      <c r="D589" s="252"/>
      <c r="E589" s="252"/>
      <c r="F589" s="252"/>
      <c r="G589" s="252"/>
      <c r="H589" s="161"/>
      <c r="I589" s="161"/>
      <c r="J589" s="161"/>
      <c r="K589" s="161"/>
      <c r="L589" s="161"/>
      <c r="M589" s="161"/>
      <c r="N589" s="161"/>
      <c r="O589" s="161"/>
      <c r="P589" s="161"/>
      <c r="Q589" s="161"/>
      <c r="R589" s="161"/>
      <c r="S589" s="161"/>
      <c r="T589" s="161"/>
      <c r="U589" s="161"/>
      <c r="V589" s="161"/>
      <c r="W589" s="161"/>
      <c r="X589" s="151"/>
      <c r="Y589" s="151"/>
      <c r="Z589" s="151"/>
      <c r="AA589" s="151"/>
      <c r="AB589" s="151"/>
      <c r="AC589" s="151"/>
      <c r="AD589" s="151"/>
      <c r="AE589" s="151"/>
      <c r="AF589" s="151"/>
      <c r="AG589" s="151" t="s">
        <v>136</v>
      </c>
      <c r="AH589" s="151"/>
      <c r="AI589" s="151"/>
      <c r="AJ589" s="151"/>
      <c r="AK589" s="151"/>
      <c r="AL589" s="151"/>
      <c r="AM589" s="151"/>
      <c r="AN589" s="151"/>
      <c r="AO589" s="151"/>
      <c r="AP589" s="151"/>
      <c r="AQ589" s="151"/>
      <c r="AR589" s="151"/>
      <c r="AS589" s="151"/>
      <c r="AT589" s="151"/>
      <c r="AU589" s="151"/>
      <c r="AV589" s="151"/>
      <c r="AW589" s="151"/>
      <c r="AX589" s="151"/>
      <c r="AY589" s="151"/>
      <c r="AZ589" s="151"/>
      <c r="BA589" s="183" t="str">
        <f>C589</f>
        <v>Ochrana před nepřízní počasí -  Stůl vysoce odolný vůči nárazům i nepřízni počasí (dešti, sněhu, mrazu), možnost ponechání venku po celý rok. Antikorozní úprava. Deska stolu odolná vůči nepřízni počasí i UV.</v>
      </c>
      <c r="BB589" s="151"/>
      <c r="BC589" s="151"/>
      <c r="BD589" s="151"/>
      <c r="BE589" s="151"/>
      <c r="BF589" s="151"/>
      <c r="BG589" s="151"/>
      <c r="BH589" s="151"/>
    </row>
    <row r="590" spans="1:60" ht="22.5" outlineLevel="1">
      <c r="A590" s="158"/>
      <c r="B590" s="159"/>
      <c r="C590" s="251" t="s">
        <v>537</v>
      </c>
      <c r="D590" s="252"/>
      <c r="E590" s="252"/>
      <c r="F590" s="252"/>
      <c r="G590" s="252"/>
      <c r="H590" s="161"/>
      <c r="I590" s="161"/>
      <c r="J590" s="161"/>
      <c r="K590" s="161"/>
      <c r="L590" s="161"/>
      <c r="M590" s="161"/>
      <c r="N590" s="161"/>
      <c r="O590" s="161"/>
      <c r="P590" s="161"/>
      <c r="Q590" s="161"/>
      <c r="R590" s="161"/>
      <c r="S590" s="161"/>
      <c r="T590" s="161"/>
      <c r="U590" s="161"/>
      <c r="V590" s="161"/>
      <c r="W590" s="161"/>
      <c r="X590" s="151"/>
      <c r="Y590" s="151"/>
      <c r="Z590" s="151"/>
      <c r="AA590" s="151"/>
      <c r="AB590" s="151"/>
      <c r="AC590" s="151"/>
      <c r="AD590" s="151"/>
      <c r="AE590" s="151"/>
      <c r="AF590" s="151"/>
      <c r="AG590" s="151" t="s">
        <v>136</v>
      </c>
      <c r="AH590" s="151"/>
      <c r="AI590" s="151"/>
      <c r="AJ590" s="151"/>
      <c r="AK590" s="151"/>
      <c r="AL590" s="151"/>
      <c r="AM590" s="151"/>
      <c r="AN590" s="151"/>
      <c r="AO590" s="151"/>
      <c r="AP590" s="151"/>
      <c r="AQ590" s="151"/>
      <c r="AR590" s="151"/>
      <c r="AS590" s="151"/>
      <c r="AT590" s="151"/>
      <c r="AU590" s="151"/>
      <c r="AV590" s="151"/>
      <c r="AW590" s="151"/>
      <c r="AX590" s="151"/>
      <c r="AY590" s="151"/>
      <c r="AZ590" s="151"/>
      <c r="BA590" s="183" t="str">
        <f>C590</f>
        <v>Bezpečnost - Body automatického uzamčení a zabezpečení polohy. Centrální ovládání pro snadné rozložení a složení 1 dospělou osobou. Snadná manipulace a maximální skladnost složeného stolu.</v>
      </c>
      <c r="BB590" s="151"/>
      <c r="BC590" s="151"/>
      <c r="BD590" s="151"/>
      <c r="BE590" s="151"/>
      <c r="BF590" s="151"/>
      <c r="BG590" s="151"/>
      <c r="BH590" s="151"/>
    </row>
    <row r="591" spans="1:60" ht="12.75" outlineLevel="1">
      <c r="A591" s="158"/>
      <c r="B591" s="159"/>
      <c r="C591" s="247"/>
      <c r="D591" s="248"/>
      <c r="E591" s="248"/>
      <c r="F591" s="248"/>
      <c r="G591" s="248"/>
      <c r="H591" s="161"/>
      <c r="I591" s="161"/>
      <c r="J591" s="161"/>
      <c r="K591" s="161"/>
      <c r="L591" s="161"/>
      <c r="M591" s="161"/>
      <c r="N591" s="161"/>
      <c r="O591" s="161"/>
      <c r="P591" s="161"/>
      <c r="Q591" s="161"/>
      <c r="R591" s="161"/>
      <c r="S591" s="161"/>
      <c r="T591" s="161"/>
      <c r="U591" s="161"/>
      <c r="V591" s="161"/>
      <c r="W591" s="161"/>
      <c r="X591" s="151"/>
      <c r="Y591" s="151"/>
      <c r="Z591" s="151"/>
      <c r="AA591" s="151"/>
      <c r="AB591" s="151"/>
      <c r="AC591" s="151"/>
      <c r="AD591" s="151"/>
      <c r="AE591" s="151"/>
      <c r="AF591" s="151"/>
      <c r="AG591" s="151" t="s">
        <v>127</v>
      </c>
      <c r="AH591" s="151"/>
      <c r="AI591" s="151"/>
      <c r="AJ591" s="151"/>
      <c r="AK591" s="151"/>
      <c r="AL591" s="151"/>
      <c r="AM591" s="151"/>
      <c r="AN591" s="151"/>
      <c r="AO591" s="151"/>
      <c r="AP591" s="151"/>
      <c r="AQ591" s="151"/>
      <c r="AR591" s="151"/>
      <c r="AS591" s="151"/>
      <c r="AT591" s="151"/>
      <c r="AU591" s="151"/>
      <c r="AV591" s="151"/>
      <c r="AW591" s="151"/>
      <c r="AX591" s="151"/>
      <c r="AY591" s="151"/>
      <c r="AZ591" s="151"/>
      <c r="BA591" s="151"/>
      <c r="BB591" s="151"/>
      <c r="BC591" s="151"/>
      <c r="BD591" s="151"/>
      <c r="BE591" s="151"/>
      <c r="BF591" s="151"/>
      <c r="BG591" s="151"/>
      <c r="BH591" s="151"/>
    </row>
    <row r="592" spans="1:60" ht="12.75" outlineLevel="1">
      <c r="A592" s="176">
        <v>91</v>
      </c>
      <c r="B592" s="177" t="s">
        <v>538</v>
      </c>
      <c r="C592" s="187" t="s">
        <v>539</v>
      </c>
      <c r="D592" s="178" t="s">
        <v>540</v>
      </c>
      <c r="E592" s="179">
        <v>1</v>
      </c>
      <c r="F592" s="180"/>
      <c r="G592" s="181">
        <f>ROUND(E592*F592,2)</f>
        <v>0</v>
      </c>
      <c r="H592" s="180"/>
      <c r="I592" s="181">
        <f>ROUND(E592*H592,2)</f>
        <v>0</v>
      </c>
      <c r="J592" s="180"/>
      <c r="K592" s="181">
        <f>ROUND(E592*J592,2)</f>
        <v>0</v>
      </c>
      <c r="L592" s="181">
        <v>21</v>
      </c>
      <c r="M592" s="181">
        <f>G592*(1+L592/100)</f>
        <v>0</v>
      </c>
      <c r="N592" s="181">
        <v>0</v>
      </c>
      <c r="O592" s="181">
        <f>ROUND(E592*N592,2)</f>
        <v>0</v>
      </c>
      <c r="P592" s="181">
        <v>0</v>
      </c>
      <c r="Q592" s="181">
        <f>ROUND(E592*P592,2)</f>
        <v>0</v>
      </c>
      <c r="R592" s="181"/>
      <c r="S592" s="181" t="s">
        <v>322</v>
      </c>
      <c r="T592" s="182" t="s">
        <v>389</v>
      </c>
      <c r="U592" s="161">
        <v>0</v>
      </c>
      <c r="V592" s="161">
        <f>ROUND(E592*U592,2)</f>
        <v>0</v>
      </c>
      <c r="W592" s="161"/>
      <c r="X592" s="151"/>
      <c r="Y592" s="151"/>
      <c r="Z592" s="151"/>
      <c r="AA592" s="151"/>
      <c r="AB592" s="151"/>
      <c r="AC592" s="151"/>
      <c r="AD592" s="151"/>
      <c r="AE592" s="151"/>
      <c r="AF592" s="151"/>
      <c r="AG592" s="151" t="s">
        <v>154</v>
      </c>
      <c r="AH592" s="151"/>
      <c r="AI592" s="151"/>
      <c r="AJ592" s="151"/>
      <c r="AK592" s="151"/>
      <c r="AL592" s="151"/>
      <c r="AM592" s="151"/>
      <c r="AN592" s="151"/>
      <c r="AO592" s="151"/>
      <c r="AP592" s="151"/>
      <c r="AQ592" s="151"/>
      <c r="AR592" s="151"/>
      <c r="AS592" s="151"/>
      <c r="AT592" s="151"/>
      <c r="AU592" s="151"/>
      <c r="AV592" s="151"/>
      <c r="AW592" s="151"/>
      <c r="AX592" s="151"/>
      <c r="AY592" s="151"/>
      <c r="AZ592" s="151"/>
      <c r="BA592" s="151"/>
      <c r="BB592" s="151"/>
      <c r="BC592" s="151"/>
      <c r="BD592" s="151"/>
      <c r="BE592" s="151"/>
      <c r="BF592" s="151"/>
      <c r="BG592" s="151"/>
      <c r="BH592" s="151"/>
    </row>
    <row r="593" spans="1:60" ht="12.75" outlineLevel="1">
      <c r="A593" s="158"/>
      <c r="B593" s="159"/>
      <c r="C593" s="249" t="s">
        <v>541</v>
      </c>
      <c r="D593" s="250"/>
      <c r="E593" s="250"/>
      <c r="F593" s="250"/>
      <c r="G593" s="250"/>
      <c r="H593" s="161"/>
      <c r="I593" s="161"/>
      <c r="J593" s="161"/>
      <c r="K593" s="161"/>
      <c r="L593" s="161"/>
      <c r="M593" s="161"/>
      <c r="N593" s="161"/>
      <c r="O593" s="161"/>
      <c r="P593" s="161"/>
      <c r="Q593" s="161"/>
      <c r="R593" s="161"/>
      <c r="S593" s="161"/>
      <c r="T593" s="161"/>
      <c r="U593" s="161"/>
      <c r="V593" s="161"/>
      <c r="W593" s="161"/>
      <c r="X593" s="151"/>
      <c r="Y593" s="151"/>
      <c r="Z593" s="151"/>
      <c r="AA593" s="151"/>
      <c r="AB593" s="151"/>
      <c r="AC593" s="151"/>
      <c r="AD593" s="151"/>
      <c r="AE593" s="151"/>
      <c r="AF593" s="151"/>
      <c r="AG593" s="151" t="s">
        <v>136</v>
      </c>
      <c r="AH593" s="151"/>
      <c r="AI593" s="151"/>
      <c r="AJ593" s="151"/>
      <c r="AK593" s="151"/>
      <c r="AL593" s="151"/>
      <c r="AM593" s="151"/>
      <c r="AN593" s="151"/>
      <c r="AO593" s="151"/>
      <c r="AP593" s="151"/>
      <c r="AQ593" s="151"/>
      <c r="AR593" s="151"/>
      <c r="AS593" s="151"/>
      <c r="AT593" s="151"/>
      <c r="AU593" s="151"/>
      <c r="AV593" s="151"/>
      <c r="AW593" s="151"/>
      <c r="AX593" s="151"/>
      <c r="AY593" s="151"/>
      <c r="AZ593" s="151"/>
      <c r="BA593" s="151"/>
      <c r="BB593" s="151"/>
      <c r="BC593" s="151"/>
      <c r="BD593" s="151"/>
      <c r="BE593" s="151"/>
      <c r="BF593" s="151"/>
      <c r="BG593" s="151"/>
      <c r="BH593" s="151"/>
    </row>
    <row r="594" spans="1:60" ht="12.75" outlineLevel="1">
      <c r="A594" s="158"/>
      <c r="B594" s="159"/>
      <c r="C594" s="247"/>
      <c r="D594" s="248"/>
      <c r="E594" s="248"/>
      <c r="F594" s="248"/>
      <c r="G594" s="248"/>
      <c r="H594" s="161"/>
      <c r="I594" s="161"/>
      <c r="J594" s="161"/>
      <c r="K594" s="161"/>
      <c r="L594" s="161"/>
      <c r="M594" s="161"/>
      <c r="N594" s="161"/>
      <c r="O594" s="161"/>
      <c r="P594" s="161"/>
      <c r="Q594" s="161"/>
      <c r="R594" s="161"/>
      <c r="S594" s="161"/>
      <c r="T594" s="161"/>
      <c r="U594" s="161"/>
      <c r="V594" s="161"/>
      <c r="W594" s="161"/>
      <c r="X594" s="151"/>
      <c r="Y594" s="151"/>
      <c r="Z594" s="151"/>
      <c r="AA594" s="151"/>
      <c r="AB594" s="151"/>
      <c r="AC594" s="151"/>
      <c r="AD594" s="151"/>
      <c r="AE594" s="151"/>
      <c r="AF594" s="151"/>
      <c r="AG594" s="151" t="s">
        <v>127</v>
      </c>
      <c r="AH594" s="151"/>
      <c r="AI594" s="151"/>
      <c r="AJ594" s="151"/>
      <c r="AK594" s="151"/>
      <c r="AL594" s="151"/>
      <c r="AM594" s="151"/>
      <c r="AN594" s="151"/>
      <c r="AO594" s="151"/>
      <c r="AP594" s="151"/>
      <c r="AQ594" s="151"/>
      <c r="AR594" s="151"/>
      <c r="AS594" s="151"/>
      <c r="AT594" s="151"/>
      <c r="AU594" s="151"/>
      <c r="AV594" s="151"/>
      <c r="AW594" s="151"/>
      <c r="AX594" s="151"/>
      <c r="AY594" s="151"/>
      <c r="AZ594" s="151"/>
      <c r="BA594" s="151"/>
      <c r="BB594" s="151"/>
      <c r="BC594" s="151"/>
      <c r="BD594" s="151"/>
      <c r="BE594" s="151"/>
      <c r="BF594" s="151"/>
      <c r="BG594" s="151"/>
      <c r="BH594" s="151"/>
    </row>
    <row r="595" spans="1:60" ht="33.75" outlineLevel="1">
      <c r="A595" s="176">
        <v>92</v>
      </c>
      <c r="B595" s="177" t="s">
        <v>542</v>
      </c>
      <c r="C595" s="187" t="s">
        <v>543</v>
      </c>
      <c r="D595" s="178" t="s">
        <v>121</v>
      </c>
      <c r="E595" s="179">
        <v>1</v>
      </c>
      <c r="F595" s="180"/>
      <c r="G595" s="181">
        <f>ROUND(E595*F595,2)</f>
        <v>0</v>
      </c>
      <c r="H595" s="180"/>
      <c r="I595" s="181">
        <f>ROUND(E595*H595,2)</f>
        <v>0</v>
      </c>
      <c r="J595" s="180"/>
      <c r="K595" s="181">
        <f>ROUND(E595*J595,2)</f>
        <v>0</v>
      </c>
      <c r="L595" s="181">
        <v>21</v>
      </c>
      <c r="M595" s="181">
        <f>G595*(1+L595/100)</f>
        <v>0</v>
      </c>
      <c r="N595" s="181">
        <v>0.032</v>
      </c>
      <c r="O595" s="181">
        <f>ROUND(E595*N595,2)</f>
        <v>0.03</v>
      </c>
      <c r="P595" s="181">
        <v>0</v>
      </c>
      <c r="Q595" s="181">
        <f>ROUND(E595*P595,2)</f>
        <v>0</v>
      </c>
      <c r="R595" s="181" t="s">
        <v>287</v>
      </c>
      <c r="S595" s="181" t="s">
        <v>123</v>
      </c>
      <c r="T595" s="182" t="s">
        <v>123</v>
      </c>
      <c r="U595" s="161">
        <v>0</v>
      </c>
      <c r="V595" s="161">
        <f>ROUND(E595*U595,2)</f>
        <v>0</v>
      </c>
      <c r="W595" s="161"/>
      <c r="X595" s="151"/>
      <c r="Y595" s="151"/>
      <c r="Z595" s="151"/>
      <c r="AA595" s="151"/>
      <c r="AB595" s="151"/>
      <c r="AC595" s="151"/>
      <c r="AD595" s="151"/>
      <c r="AE595" s="151"/>
      <c r="AF595" s="151"/>
      <c r="AG595" s="151" t="s">
        <v>288</v>
      </c>
      <c r="AH595" s="151"/>
      <c r="AI595" s="151"/>
      <c r="AJ595" s="151"/>
      <c r="AK595" s="151"/>
      <c r="AL595" s="151"/>
      <c r="AM595" s="151"/>
      <c r="AN595" s="151"/>
      <c r="AO595" s="151"/>
      <c r="AP595" s="151"/>
      <c r="AQ595" s="151"/>
      <c r="AR595" s="151"/>
      <c r="AS595" s="151"/>
      <c r="AT595" s="151"/>
      <c r="AU595" s="151"/>
      <c r="AV595" s="151"/>
      <c r="AW595" s="151"/>
      <c r="AX595" s="151"/>
      <c r="AY595" s="151"/>
      <c r="AZ595" s="151"/>
      <c r="BA595" s="151"/>
      <c r="BB595" s="151"/>
      <c r="BC595" s="151"/>
      <c r="BD595" s="151"/>
      <c r="BE595" s="151"/>
      <c r="BF595" s="151"/>
      <c r="BG595" s="151"/>
      <c r="BH595" s="151"/>
    </row>
    <row r="596" spans="1:60" ht="12.75" outlineLevel="1">
      <c r="A596" s="158"/>
      <c r="B596" s="159"/>
      <c r="C596" s="249" t="s">
        <v>544</v>
      </c>
      <c r="D596" s="250"/>
      <c r="E596" s="250"/>
      <c r="F596" s="250"/>
      <c r="G596" s="250"/>
      <c r="H596" s="161"/>
      <c r="I596" s="161"/>
      <c r="J596" s="161"/>
      <c r="K596" s="161"/>
      <c r="L596" s="161"/>
      <c r="M596" s="161"/>
      <c r="N596" s="161"/>
      <c r="O596" s="161"/>
      <c r="P596" s="161"/>
      <c r="Q596" s="161"/>
      <c r="R596" s="161"/>
      <c r="S596" s="161"/>
      <c r="T596" s="161"/>
      <c r="U596" s="161"/>
      <c r="V596" s="161"/>
      <c r="W596" s="161"/>
      <c r="X596" s="151"/>
      <c r="Y596" s="151"/>
      <c r="Z596" s="151"/>
      <c r="AA596" s="151"/>
      <c r="AB596" s="151"/>
      <c r="AC596" s="151"/>
      <c r="AD596" s="151"/>
      <c r="AE596" s="151"/>
      <c r="AF596" s="151"/>
      <c r="AG596" s="151" t="s">
        <v>136</v>
      </c>
      <c r="AH596" s="151"/>
      <c r="AI596" s="151"/>
      <c r="AJ596" s="151"/>
      <c r="AK596" s="151"/>
      <c r="AL596" s="151"/>
      <c r="AM596" s="151"/>
      <c r="AN596" s="151"/>
      <c r="AO596" s="151"/>
      <c r="AP596" s="151"/>
      <c r="AQ596" s="151"/>
      <c r="AR596" s="151"/>
      <c r="AS596" s="151"/>
      <c r="AT596" s="151"/>
      <c r="AU596" s="151"/>
      <c r="AV596" s="151"/>
      <c r="AW596" s="151"/>
      <c r="AX596" s="151"/>
      <c r="AY596" s="151"/>
      <c r="AZ596" s="151"/>
      <c r="BA596" s="183" t="str">
        <f>C596</f>
        <v>předpokládán kulatý tvar, povrch dřevěný, vnitřní nádoba plastová, s vrchním zákrytem a pro vyměnitelný pytel z PE</v>
      </c>
      <c r="BB596" s="151"/>
      <c r="BC596" s="151"/>
      <c r="BD596" s="151"/>
      <c r="BE596" s="151"/>
      <c r="BF596" s="151"/>
      <c r="BG596" s="151"/>
      <c r="BH596" s="151"/>
    </row>
    <row r="597" spans="1:60" ht="12.75" outlineLevel="1">
      <c r="A597" s="158"/>
      <c r="B597" s="159"/>
      <c r="C597" s="247"/>
      <c r="D597" s="248"/>
      <c r="E597" s="248"/>
      <c r="F597" s="248"/>
      <c r="G597" s="248"/>
      <c r="H597" s="161"/>
      <c r="I597" s="161"/>
      <c r="J597" s="161"/>
      <c r="K597" s="161"/>
      <c r="L597" s="161"/>
      <c r="M597" s="161"/>
      <c r="N597" s="161"/>
      <c r="O597" s="161"/>
      <c r="P597" s="161"/>
      <c r="Q597" s="161"/>
      <c r="R597" s="161"/>
      <c r="S597" s="161"/>
      <c r="T597" s="161"/>
      <c r="U597" s="161"/>
      <c r="V597" s="161"/>
      <c r="W597" s="161"/>
      <c r="X597" s="151"/>
      <c r="Y597" s="151"/>
      <c r="Z597" s="151"/>
      <c r="AA597" s="151"/>
      <c r="AB597" s="151"/>
      <c r="AC597" s="151"/>
      <c r="AD597" s="151"/>
      <c r="AE597" s="151"/>
      <c r="AF597" s="151"/>
      <c r="AG597" s="151" t="s">
        <v>127</v>
      </c>
      <c r="AH597" s="151"/>
      <c r="AI597" s="151"/>
      <c r="AJ597" s="151"/>
      <c r="AK597" s="151"/>
      <c r="AL597" s="151"/>
      <c r="AM597" s="151"/>
      <c r="AN597" s="151"/>
      <c r="AO597" s="151"/>
      <c r="AP597" s="151"/>
      <c r="AQ597" s="151"/>
      <c r="AR597" s="151"/>
      <c r="AS597" s="151"/>
      <c r="AT597" s="151"/>
      <c r="AU597" s="151"/>
      <c r="AV597" s="151"/>
      <c r="AW597" s="151"/>
      <c r="AX597" s="151"/>
      <c r="AY597" s="151"/>
      <c r="AZ597" s="151"/>
      <c r="BA597" s="151"/>
      <c r="BB597" s="151"/>
      <c r="BC597" s="151"/>
      <c r="BD597" s="151"/>
      <c r="BE597" s="151"/>
      <c r="BF597" s="151"/>
      <c r="BG597" s="151"/>
      <c r="BH597" s="151"/>
    </row>
    <row r="598" spans="1:60" ht="22.5" outlineLevel="1">
      <c r="A598" s="176">
        <v>93</v>
      </c>
      <c r="B598" s="177" t="s">
        <v>545</v>
      </c>
      <c r="C598" s="187" t="s">
        <v>546</v>
      </c>
      <c r="D598" s="178" t="s">
        <v>121</v>
      </c>
      <c r="E598" s="179">
        <v>1</v>
      </c>
      <c r="F598" s="180"/>
      <c r="G598" s="181">
        <f>ROUND(E598*F598,2)</f>
        <v>0</v>
      </c>
      <c r="H598" s="180"/>
      <c r="I598" s="181">
        <f>ROUND(E598*H598,2)</f>
        <v>0</v>
      </c>
      <c r="J598" s="180"/>
      <c r="K598" s="181">
        <f>ROUND(E598*J598,2)</f>
        <v>0</v>
      </c>
      <c r="L598" s="181">
        <v>21</v>
      </c>
      <c r="M598" s="181">
        <f>G598*(1+L598/100)</f>
        <v>0</v>
      </c>
      <c r="N598" s="181">
        <v>0.063</v>
      </c>
      <c r="O598" s="181">
        <f>ROUND(E598*N598,2)</f>
        <v>0.06</v>
      </c>
      <c r="P598" s="181">
        <v>0</v>
      </c>
      <c r="Q598" s="181">
        <f>ROUND(E598*P598,2)</f>
        <v>0</v>
      </c>
      <c r="R598" s="181" t="s">
        <v>287</v>
      </c>
      <c r="S598" s="181" t="s">
        <v>123</v>
      </c>
      <c r="T598" s="182" t="s">
        <v>123</v>
      </c>
      <c r="U598" s="161">
        <v>0</v>
      </c>
      <c r="V598" s="161">
        <f>ROUND(E598*U598,2)</f>
        <v>0</v>
      </c>
      <c r="W598" s="161"/>
      <c r="X598" s="151"/>
      <c r="Y598" s="151"/>
      <c r="Z598" s="151"/>
      <c r="AA598" s="151"/>
      <c r="AB598" s="151"/>
      <c r="AC598" s="151"/>
      <c r="AD598" s="151"/>
      <c r="AE598" s="151"/>
      <c r="AF598" s="151"/>
      <c r="AG598" s="151" t="s">
        <v>288</v>
      </c>
      <c r="AH598" s="151"/>
      <c r="AI598" s="151"/>
      <c r="AJ598" s="151"/>
      <c r="AK598" s="151"/>
      <c r="AL598" s="151"/>
      <c r="AM598" s="151"/>
      <c r="AN598" s="151"/>
      <c r="AO598" s="151"/>
      <c r="AP598" s="151"/>
      <c r="AQ598" s="151"/>
      <c r="AR598" s="151"/>
      <c r="AS598" s="151"/>
      <c r="AT598" s="151"/>
      <c r="AU598" s="151"/>
      <c r="AV598" s="151"/>
      <c r="AW598" s="151"/>
      <c r="AX598" s="151"/>
      <c r="AY598" s="151"/>
      <c r="AZ598" s="151"/>
      <c r="BA598" s="151"/>
      <c r="BB598" s="151"/>
      <c r="BC598" s="151"/>
      <c r="BD598" s="151"/>
      <c r="BE598" s="151"/>
      <c r="BF598" s="151"/>
      <c r="BG598" s="151"/>
      <c r="BH598" s="151"/>
    </row>
    <row r="599" spans="1:60" ht="12.75" outlineLevel="1">
      <c r="A599" s="158"/>
      <c r="B599" s="159"/>
      <c r="C599" s="253"/>
      <c r="D599" s="254"/>
      <c r="E599" s="254"/>
      <c r="F599" s="254"/>
      <c r="G599" s="254"/>
      <c r="H599" s="161"/>
      <c r="I599" s="161"/>
      <c r="J599" s="161"/>
      <c r="K599" s="161"/>
      <c r="L599" s="161"/>
      <c r="M599" s="161"/>
      <c r="N599" s="161"/>
      <c r="O599" s="161"/>
      <c r="P599" s="161"/>
      <c r="Q599" s="161"/>
      <c r="R599" s="161"/>
      <c r="S599" s="161"/>
      <c r="T599" s="161"/>
      <c r="U599" s="161"/>
      <c r="V599" s="161"/>
      <c r="W599" s="161"/>
      <c r="X599" s="151"/>
      <c r="Y599" s="151"/>
      <c r="Z599" s="151"/>
      <c r="AA599" s="151"/>
      <c r="AB599" s="151"/>
      <c r="AC599" s="151"/>
      <c r="AD599" s="151"/>
      <c r="AE599" s="151"/>
      <c r="AF599" s="151"/>
      <c r="AG599" s="151" t="s">
        <v>127</v>
      </c>
      <c r="AH599" s="151"/>
      <c r="AI599" s="151"/>
      <c r="AJ599" s="151"/>
      <c r="AK599" s="151"/>
      <c r="AL599" s="151"/>
      <c r="AM599" s="151"/>
      <c r="AN599" s="151"/>
      <c r="AO599" s="151"/>
      <c r="AP599" s="151"/>
      <c r="AQ599" s="151"/>
      <c r="AR599" s="151"/>
      <c r="AS599" s="151"/>
      <c r="AT599" s="151"/>
      <c r="AU599" s="151"/>
      <c r="AV599" s="151"/>
      <c r="AW599" s="151"/>
      <c r="AX599" s="151"/>
      <c r="AY599" s="151"/>
      <c r="AZ599" s="151"/>
      <c r="BA599" s="151"/>
      <c r="BB599" s="151"/>
      <c r="BC599" s="151"/>
      <c r="BD599" s="151"/>
      <c r="BE599" s="151"/>
      <c r="BF599" s="151"/>
      <c r="BG599" s="151"/>
      <c r="BH599" s="151"/>
    </row>
    <row r="600" spans="1:60" ht="12.75" outlineLevel="1">
      <c r="A600" s="176">
        <v>94</v>
      </c>
      <c r="B600" s="177" t="s">
        <v>547</v>
      </c>
      <c r="C600" s="187" t="s">
        <v>548</v>
      </c>
      <c r="D600" s="178" t="s">
        <v>121</v>
      </c>
      <c r="E600" s="179">
        <v>2</v>
      </c>
      <c r="F600" s="180"/>
      <c r="G600" s="181">
        <f>ROUND(E600*F600,2)</f>
        <v>0</v>
      </c>
      <c r="H600" s="180"/>
      <c r="I600" s="181">
        <f>ROUND(E600*H600,2)</f>
        <v>0</v>
      </c>
      <c r="J600" s="180"/>
      <c r="K600" s="181">
        <f>ROUND(E600*J600,2)</f>
        <v>0</v>
      </c>
      <c r="L600" s="181">
        <v>21</v>
      </c>
      <c r="M600" s="181">
        <f>G600*(1+L600/100)</f>
        <v>0</v>
      </c>
      <c r="N600" s="181">
        <v>0</v>
      </c>
      <c r="O600" s="181">
        <f>ROUND(E600*N600,2)</f>
        <v>0</v>
      </c>
      <c r="P600" s="181">
        <v>0</v>
      </c>
      <c r="Q600" s="181">
        <f>ROUND(E600*P600,2)</f>
        <v>0</v>
      </c>
      <c r="R600" s="181"/>
      <c r="S600" s="181" t="s">
        <v>322</v>
      </c>
      <c r="T600" s="182" t="s">
        <v>389</v>
      </c>
      <c r="U600" s="161">
        <v>0</v>
      </c>
      <c r="V600" s="161">
        <f>ROUND(E600*U600,2)</f>
        <v>0</v>
      </c>
      <c r="W600" s="161"/>
      <c r="X600" s="151"/>
      <c r="Y600" s="151"/>
      <c r="Z600" s="151"/>
      <c r="AA600" s="151"/>
      <c r="AB600" s="151"/>
      <c r="AC600" s="151"/>
      <c r="AD600" s="151"/>
      <c r="AE600" s="151"/>
      <c r="AF600" s="151"/>
      <c r="AG600" s="151" t="s">
        <v>288</v>
      </c>
      <c r="AH600" s="151"/>
      <c r="AI600" s="151"/>
      <c r="AJ600" s="151"/>
      <c r="AK600" s="151"/>
      <c r="AL600" s="151"/>
      <c r="AM600" s="151"/>
      <c r="AN600" s="151"/>
      <c r="AO600" s="151"/>
      <c r="AP600" s="151"/>
      <c r="AQ600" s="151"/>
      <c r="AR600" s="151"/>
      <c r="AS600" s="151"/>
      <c r="AT600" s="151"/>
      <c r="AU600" s="151"/>
      <c r="AV600" s="151"/>
      <c r="AW600" s="151"/>
      <c r="AX600" s="151"/>
      <c r="AY600" s="151"/>
      <c r="AZ600" s="151"/>
      <c r="BA600" s="151"/>
      <c r="BB600" s="151"/>
      <c r="BC600" s="151"/>
      <c r="BD600" s="151"/>
      <c r="BE600" s="151"/>
      <c r="BF600" s="151"/>
      <c r="BG600" s="151"/>
      <c r="BH600" s="151"/>
    </row>
    <row r="601" spans="1:60" ht="22.5" outlineLevel="1">
      <c r="A601" s="158"/>
      <c r="B601" s="159"/>
      <c r="C601" s="249" t="s">
        <v>549</v>
      </c>
      <c r="D601" s="250"/>
      <c r="E601" s="250"/>
      <c r="F601" s="250"/>
      <c r="G601" s="250"/>
      <c r="H601" s="161"/>
      <c r="I601" s="161"/>
      <c r="J601" s="161"/>
      <c r="K601" s="161"/>
      <c r="L601" s="161"/>
      <c r="M601" s="161"/>
      <c r="N601" s="161"/>
      <c r="O601" s="161"/>
      <c r="P601" s="161"/>
      <c r="Q601" s="161"/>
      <c r="R601" s="161"/>
      <c r="S601" s="161"/>
      <c r="T601" s="161"/>
      <c r="U601" s="161"/>
      <c r="V601" s="161"/>
      <c r="W601" s="161"/>
      <c r="X601" s="151"/>
      <c r="Y601" s="151"/>
      <c r="Z601" s="151"/>
      <c r="AA601" s="151"/>
      <c r="AB601" s="151"/>
      <c r="AC601" s="151"/>
      <c r="AD601" s="151"/>
      <c r="AE601" s="151"/>
      <c r="AF601" s="151"/>
      <c r="AG601" s="151" t="s">
        <v>136</v>
      </c>
      <c r="AH601" s="151"/>
      <c r="AI601" s="151"/>
      <c r="AJ601" s="151"/>
      <c r="AK601" s="151"/>
      <c r="AL601" s="151"/>
      <c r="AM601" s="151"/>
      <c r="AN601" s="151"/>
      <c r="AO601" s="151"/>
      <c r="AP601" s="151"/>
      <c r="AQ601" s="151"/>
      <c r="AR601" s="151"/>
      <c r="AS601" s="151"/>
      <c r="AT601" s="151"/>
      <c r="AU601" s="151"/>
      <c r="AV601" s="151"/>
      <c r="AW601" s="151"/>
      <c r="AX601" s="151"/>
      <c r="AY601" s="151"/>
      <c r="AZ601" s="151"/>
      <c r="BA601" s="183" t="str">
        <f>C601</f>
        <v>Robustní celosvařená branka 150 x100 cm z galvanizované oceli.  Síťové úchyty přivařeny k rámu branky,  s polypropylenovou sítí o síle 2,3 mm. Velikost ok sítě 4,5 cm umožňující hru s míči menších velikostí.</v>
      </c>
      <c r="BB601" s="151"/>
      <c r="BC601" s="151"/>
      <c r="BD601" s="151"/>
      <c r="BE601" s="151"/>
      <c r="BF601" s="151"/>
      <c r="BG601" s="151"/>
      <c r="BH601" s="151"/>
    </row>
    <row r="602" spans="1:60" ht="12.75" outlineLevel="1">
      <c r="A602" s="158"/>
      <c r="B602" s="159"/>
      <c r="C602" s="247"/>
      <c r="D602" s="248"/>
      <c r="E602" s="248"/>
      <c r="F602" s="248"/>
      <c r="G602" s="248"/>
      <c r="H602" s="161"/>
      <c r="I602" s="161"/>
      <c r="J602" s="161"/>
      <c r="K602" s="161"/>
      <c r="L602" s="161"/>
      <c r="M602" s="161"/>
      <c r="N602" s="161"/>
      <c r="O602" s="161"/>
      <c r="P602" s="161"/>
      <c r="Q602" s="161"/>
      <c r="R602" s="161"/>
      <c r="S602" s="161"/>
      <c r="T602" s="161"/>
      <c r="U602" s="161"/>
      <c r="V602" s="161"/>
      <c r="W602" s="161"/>
      <c r="X602" s="151"/>
      <c r="Y602" s="151"/>
      <c r="Z602" s="151"/>
      <c r="AA602" s="151"/>
      <c r="AB602" s="151"/>
      <c r="AC602" s="151"/>
      <c r="AD602" s="151"/>
      <c r="AE602" s="151"/>
      <c r="AF602" s="151"/>
      <c r="AG602" s="151" t="s">
        <v>127</v>
      </c>
      <c r="AH602" s="151"/>
      <c r="AI602" s="151"/>
      <c r="AJ602" s="151"/>
      <c r="AK602" s="151"/>
      <c r="AL602" s="151"/>
      <c r="AM602" s="151"/>
      <c r="AN602" s="151"/>
      <c r="AO602" s="151"/>
      <c r="AP602" s="151"/>
      <c r="AQ602" s="151"/>
      <c r="AR602" s="151"/>
      <c r="AS602" s="151"/>
      <c r="AT602" s="151"/>
      <c r="AU602" s="151"/>
      <c r="AV602" s="151"/>
      <c r="AW602" s="151"/>
      <c r="AX602" s="151"/>
      <c r="AY602" s="151"/>
      <c r="AZ602" s="151"/>
      <c r="BA602" s="151"/>
      <c r="BB602" s="151"/>
      <c r="BC602" s="151"/>
      <c r="BD602" s="151"/>
      <c r="BE602" s="151"/>
      <c r="BF602" s="151"/>
      <c r="BG602" s="151"/>
      <c r="BH602" s="151"/>
    </row>
    <row r="603" spans="1:33" ht="12.75">
      <c r="A603" s="170" t="s">
        <v>117</v>
      </c>
      <c r="B603" s="171" t="s">
        <v>90</v>
      </c>
      <c r="C603" s="186" t="s">
        <v>27</v>
      </c>
      <c r="D603" s="172"/>
      <c r="E603" s="173"/>
      <c r="F603" s="174"/>
      <c r="G603" s="174">
        <f>SUMIF(AG604:AG628,"&lt;&gt;NOR",G604:G628)</f>
        <v>0</v>
      </c>
      <c r="H603" s="174"/>
      <c r="I603" s="174">
        <f>SUM(I604:I628)</f>
        <v>0</v>
      </c>
      <c r="J603" s="174"/>
      <c r="K603" s="174">
        <f>SUM(K604:K628)</f>
        <v>0</v>
      </c>
      <c r="L603" s="174"/>
      <c r="M603" s="174">
        <f>SUM(M604:M628)</f>
        <v>0</v>
      </c>
      <c r="N603" s="174"/>
      <c r="O603" s="174">
        <f>SUM(O604:O628)</f>
        <v>0</v>
      </c>
      <c r="P603" s="174"/>
      <c r="Q603" s="174">
        <f>SUM(Q604:Q628)</f>
        <v>0</v>
      </c>
      <c r="R603" s="174"/>
      <c r="S603" s="174"/>
      <c r="T603" s="175"/>
      <c r="U603" s="169"/>
      <c r="V603" s="169">
        <f>SUM(V604:V628)</f>
        <v>0</v>
      </c>
      <c r="W603" s="169"/>
      <c r="AG603" t="s">
        <v>118</v>
      </c>
    </row>
    <row r="604" spans="1:60" ht="12.75" outlineLevel="1">
      <c r="A604" s="176">
        <v>95</v>
      </c>
      <c r="B604" s="177" t="s">
        <v>550</v>
      </c>
      <c r="C604" s="187" t="s">
        <v>551</v>
      </c>
      <c r="D604" s="178" t="s">
        <v>473</v>
      </c>
      <c r="E604" s="179">
        <v>1</v>
      </c>
      <c r="F604" s="180"/>
      <c r="G604" s="181">
        <f>ROUND(E604*F604,2)</f>
        <v>0</v>
      </c>
      <c r="H604" s="180"/>
      <c r="I604" s="181">
        <f>ROUND(E604*H604,2)</f>
        <v>0</v>
      </c>
      <c r="J604" s="180"/>
      <c r="K604" s="181">
        <f>ROUND(E604*J604,2)</f>
        <v>0</v>
      </c>
      <c r="L604" s="181">
        <v>21</v>
      </c>
      <c r="M604" s="181">
        <f>G604*(1+L604/100)</f>
        <v>0</v>
      </c>
      <c r="N604" s="181">
        <v>0</v>
      </c>
      <c r="O604" s="181">
        <f>ROUND(E604*N604,2)</f>
        <v>0</v>
      </c>
      <c r="P604" s="181">
        <v>0</v>
      </c>
      <c r="Q604" s="181">
        <f>ROUND(E604*P604,2)</f>
        <v>0</v>
      </c>
      <c r="R604" s="181"/>
      <c r="S604" s="181" t="s">
        <v>123</v>
      </c>
      <c r="T604" s="182" t="s">
        <v>389</v>
      </c>
      <c r="U604" s="161">
        <v>0</v>
      </c>
      <c r="V604" s="161">
        <f>ROUND(E604*U604,2)</f>
        <v>0</v>
      </c>
      <c r="W604" s="161"/>
      <c r="X604" s="151"/>
      <c r="Y604" s="151"/>
      <c r="Z604" s="151"/>
      <c r="AA604" s="151"/>
      <c r="AB604" s="151"/>
      <c r="AC604" s="151"/>
      <c r="AD604" s="151"/>
      <c r="AE604" s="151"/>
      <c r="AF604" s="151"/>
      <c r="AG604" s="151" t="s">
        <v>552</v>
      </c>
      <c r="AH604" s="151"/>
      <c r="AI604" s="151"/>
      <c r="AJ604" s="151"/>
      <c r="AK604" s="151"/>
      <c r="AL604" s="151"/>
      <c r="AM604" s="151"/>
      <c r="AN604" s="151"/>
      <c r="AO604" s="151"/>
      <c r="AP604" s="151"/>
      <c r="AQ604" s="151"/>
      <c r="AR604" s="151"/>
      <c r="AS604" s="151"/>
      <c r="AT604" s="151"/>
      <c r="AU604" s="151"/>
      <c r="AV604" s="151"/>
      <c r="AW604" s="151"/>
      <c r="AX604" s="151"/>
      <c r="AY604" s="151"/>
      <c r="AZ604" s="151"/>
      <c r="BA604" s="151"/>
      <c r="BB604" s="151"/>
      <c r="BC604" s="151"/>
      <c r="BD604" s="151"/>
      <c r="BE604" s="151"/>
      <c r="BF604" s="151"/>
      <c r="BG604" s="151"/>
      <c r="BH604" s="151"/>
    </row>
    <row r="605" spans="1:60" ht="12.75" outlineLevel="1">
      <c r="A605" s="158"/>
      <c r="B605" s="159"/>
      <c r="C605" s="249" t="s">
        <v>620</v>
      </c>
      <c r="D605" s="250"/>
      <c r="E605" s="250"/>
      <c r="F605" s="250"/>
      <c r="G605" s="250"/>
      <c r="H605" s="161"/>
      <c r="I605" s="161"/>
      <c r="J605" s="161"/>
      <c r="K605" s="161"/>
      <c r="L605" s="161"/>
      <c r="M605" s="161"/>
      <c r="N605" s="161"/>
      <c r="O605" s="161"/>
      <c r="P605" s="161"/>
      <c r="Q605" s="161"/>
      <c r="R605" s="161"/>
      <c r="S605" s="161"/>
      <c r="T605" s="161"/>
      <c r="U605" s="161"/>
      <c r="V605" s="161"/>
      <c r="W605" s="161"/>
      <c r="X605" s="151"/>
      <c r="Y605" s="151"/>
      <c r="Z605" s="151"/>
      <c r="AA605" s="151"/>
      <c r="AB605" s="151"/>
      <c r="AC605" s="151"/>
      <c r="AD605" s="151"/>
      <c r="AE605" s="151"/>
      <c r="AF605" s="151"/>
      <c r="AG605" s="151" t="s">
        <v>136</v>
      </c>
      <c r="AH605" s="151"/>
      <c r="AI605" s="151"/>
      <c r="AJ605" s="151"/>
      <c r="AK605" s="151"/>
      <c r="AL605" s="151"/>
      <c r="AM605" s="151"/>
      <c r="AN605" s="151"/>
      <c r="AO605" s="151"/>
      <c r="AP605" s="151"/>
      <c r="AQ605" s="151"/>
      <c r="AR605" s="151"/>
      <c r="AS605" s="151"/>
      <c r="AT605" s="151"/>
      <c r="AU605" s="151"/>
      <c r="AV605" s="151"/>
      <c r="AW605" s="151"/>
      <c r="AX605" s="151"/>
      <c r="AY605" s="151"/>
      <c r="AZ605" s="151"/>
      <c r="BA605" s="151"/>
      <c r="BB605" s="151"/>
      <c r="BC605" s="151"/>
      <c r="BD605" s="151"/>
      <c r="BE605" s="151"/>
      <c r="BF605" s="151"/>
      <c r="BG605" s="151"/>
      <c r="BH605" s="151"/>
    </row>
    <row r="606" spans="1:60" ht="22.5" outlineLevel="1">
      <c r="A606" s="158"/>
      <c r="B606" s="159"/>
      <c r="C606" s="251" t="s">
        <v>553</v>
      </c>
      <c r="D606" s="252"/>
      <c r="E606" s="252"/>
      <c r="F606" s="252"/>
      <c r="G606" s="252"/>
      <c r="H606" s="161"/>
      <c r="I606" s="161"/>
      <c r="J606" s="161"/>
      <c r="K606" s="161"/>
      <c r="L606" s="161"/>
      <c r="M606" s="161"/>
      <c r="N606" s="161"/>
      <c r="O606" s="161"/>
      <c r="P606" s="161"/>
      <c r="Q606" s="161"/>
      <c r="R606" s="161"/>
      <c r="S606" s="161"/>
      <c r="T606" s="161"/>
      <c r="U606" s="161"/>
      <c r="V606" s="161"/>
      <c r="W606" s="161"/>
      <c r="X606" s="151"/>
      <c r="Y606" s="151"/>
      <c r="Z606" s="151"/>
      <c r="AA606" s="151"/>
      <c r="AB606" s="151"/>
      <c r="AC606" s="151"/>
      <c r="AD606" s="151"/>
      <c r="AE606" s="151"/>
      <c r="AF606" s="151"/>
      <c r="AG606" s="151" t="s">
        <v>136</v>
      </c>
      <c r="AH606" s="151"/>
      <c r="AI606" s="151"/>
      <c r="AJ606" s="151"/>
      <c r="AK606" s="151"/>
      <c r="AL606" s="151"/>
      <c r="AM606" s="151"/>
      <c r="AN606" s="151"/>
      <c r="AO606" s="151"/>
      <c r="AP606" s="151"/>
      <c r="AQ606" s="151"/>
      <c r="AR606" s="151"/>
      <c r="AS606" s="151"/>
      <c r="AT606" s="151"/>
      <c r="AU606" s="151"/>
      <c r="AV606" s="151"/>
      <c r="AW606" s="151"/>
      <c r="AX606" s="151"/>
      <c r="AY606" s="151"/>
      <c r="AZ606" s="151"/>
      <c r="BA606" s="183" t="str">
        <f>C606</f>
        <v>Vyhotovení protokolu o vytyčení stavby se seznamem souřadnic vytyčených bodů a jejich polohopisnými (S-JTSK) a výškopisnými (Bpv) hodnotami.</v>
      </c>
      <c r="BB606" s="151"/>
      <c r="BC606" s="151"/>
      <c r="BD606" s="151"/>
      <c r="BE606" s="151"/>
      <c r="BF606" s="151"/>
      <c r="BG606" s="151"/>
      <c r="BH606" s="151"/>
    </row>
    <row r="607" spans="1:60" ht="12.75" outlineLevel="1">
      <c r="A607" s="158"/>
      <c r="B607" s="159"/>
      <c r="C607" s="247"/>
      <c r="D607" s="248"/>
      <c r="E607" s="248"/>
      <c r="F607" s="248"/>
      <c r="G607" s="248"/>
      <c r="H607" s="161"/>
      <c r="I607" s="161"/>
      <c r="J607" s="161"/>
      <c r="K607" s="161"/>
      <c r="L607" s="161"/>
      <c r="M607" s="161"/>
      <c r="N607" s="161"/>
      <c r="O607" s="161"/>
      <c r="P607" s="161"/>
      <c r="Q607" s="161"/>
      <c r="R607" s="161"/>
      <c r="S607" s="161"/>
      <c r="T607" s="161"/>
      <c r="U607" s="161"/>
      <c r="V607" s="161"/>
      <c r="W607" s="161"/>
      <c r="X607" s="151"/>
      <c r="Y607" s="151"/>
      <c r="Z607" s="151"/>
      <c r="AA607" s="151"/>
      <c r="AB607" s="151"/>
      <c r="AC607" s="151"/>
      <c r="AD607" s="151"/>
      <c r="AE607" s="151"/>
      <c r="AF607" s="151"/>
      <c r="AG607" s="151" t="s">
        <v>127</v>
      </c>
      <c r="AH607" s="151"/>
      <c r="AI607" s="151"/>
      <c r="AJ607" s="151"/>
      <c r="AK607" s="151"/>
      <c r="AL607" s="151"/>
      <c r="AM607" s="151"/>
      <c r="AN607" s="151"/>
      <c r="AO607" s="151"/>
      <c r="AP607" s="151"/>
      <c r="AQ607" s="151"/>
      <c r="AR607" s="151"/>
      <c r="AS607" s="151"/>
      <c r="AT607" s="151"/>
      <c r="AU607" s="151"/>
      <c r="AV607" s="151"/>
      <c r="AW607" s="151"/>
      <c r="AX607" s="151"/>
      <c r="AY607" s="151"/>
      <c r="AZ607" s="151"/>
      <c r="BA607" s="151"/>
      <c r="BB607" s="151"/>
      <c r="BC607" s="151"/>
      <c r="BD607" s="151"/>
      <c r="BE607" s="151"/>
      <c r="BF607" s="151"/>
      <c r="BG607" s="151"/>
      <c r="BH607" s="151"/>
    </row>
    <row r="608" spans="1:60" ht="12.75" outlineLevel="1">
      <c r="A608" s="176">
        <v>96</v>
      </c>
      <c r="B608" s="177" t="s">
        <v>554</v>
      </c>
      <c r="C608" s="187" t="s">
        <v>555</v>
      </c>
      <c r="D608" s="178" t="s">
        <v>473</v>
      </c>
      <c r="E608" s="179">
        <v>1</v>
      </c>
      <c r="F608" s="180"/>
      <c r="G608" s="181">
        <f>ROUND(E608*F608,2)</f>
        <v>0</v>
      </c>
      <c r="H608" s="180"/>
      <c r="I608" s="181">
        <f>ROUND(E608*H608,2)</f>
        <v>0</v>
      </c>
      <c r="J608" s="180"/>
      <c r="K608" s="181">
        <f>ROUND(E608*J608,2)</f>
        <v>0</v>
      </c>
      <c r="L608" s="181">
        <v>21</v>
      </c>
      <c r="M608" s="181">
        <f>G608*(1+L608/100)</f>
        <v>0</v>
      </c>
      <c r="N608" s="181">
        <v>0</v>
      </c>
      <c r="O608" s="181">
        <f>ROUND(E608*N608,2)</f>
        <v>0</v>
      </c>
      <c r="P608" s="181">
        <v>0</v>
      </c>
      <c r="Q608" s="181">
        <f>ROUND(E608*P608,2)</f>
        <v>0</v>
      </c>
      <c r="R608" s="181"/>
      <c r="S608" s="181" t="s">
        <v>123</v>
      </c>
      <c r="T608" s="182" t="s">
        <v>389</v>
      </c>
      <c r="U608" s="161">
        <v>0</v>
      </c>
      <c r="V608" s="161">
        <f>ROUND(E608*U608,2)</f>
        <v>0</v>
      </c>
      <c r="W608" s="161"/>
      <c r="X608" s="151"/>
      <c r="Y608" s="151"/>
      <c r="Z608" s="151"/>
      <c r="AA608" s="151"/>
      <c r="AB608" s="151"/>
      <c r="AC608" s="151"/>
      <c r="AD608" s="151"/>
      <c r="AE608" s="151"/>
      <c r="AF608" s="151"/>
      <c r="AG608" s="151" t="s">
        <v>556</v>
      </c>
      <c r="AH608" s="151"/>
      <c r="AI608" s="151"/>
      <c r="AJ608" s="151"/>
      <c r="AK608" s="151"/>
      <c r="AL608" s="151"/>
      <c r="AM608" s="151"/>
      <c r="AN608" s="151"/>
      <c r="AO608" s="151"/>
      <c r="AP608" s="151"/>
      <c r="AQ608" s="151"/>
      <c r="AR608" s="151"/>
      <c r="AS608" s="151"/>
      <c r="AT608" s="151"/>
      <c r="AU608" s="151"/>
      <c r="AV608" s="151"/>
      <c r="AW608" s="151"/>
      <c r="AX608" s="151"/>
      <c r="AY608" s="151"/>
      <c r="AZ608" s="151"/>
      <c r="BA608" s="151"/>
      <c r="BB608" s="151"/>
      <c r="BC608" s="151"/>
      <c r="BD608" s="151"/>
      <c r="BE608" s="151"/>
      <c r="BF608" s="151"/>
      <c r="BG608" s="151"/>
      <c r="BH608" s="151"/>
    </row>
    <row r="609" spans="1:60" ht="12.75" outlineLevel="1">
      <c r="A609" s="158"/>
      <c r="B609" s="159"/>
      <c r="C609" s="249" t="s">
        <v>557</v>
      </c>
      <c r="D609" s="250"/>
      <c r="E609" s="250"/>
      <c r="F609" s="250"/>
      <c r="G609" s="250"/>
      <c r="H609" s="161"/>
      <c r="I609" s="161"/>
      <c r="J609" s="161"/>
      <c r="K609" s="161"/>
      <c r="L609" s="161"/>
      <c r="M609" s="161"/>
      <c r="N609" s="161"/>
      <c r="O609" s="161"/>
      <c r="P609" s="161"/>
      <c r="Q609" s="161"/>
      <c r="R609" s="161"/>
      <c r="S609" s="161"/>
      <c r="T609" s="161"/>
      <c r="U609" s="161"/>
      <c r="V609" s="161"/>
      <c r="W609" s="161"/>
      <c r="X609" s="151"/>
      <c r="Y609" s="151"/>
      <c r="Z609" s="151"/>
      <c r="AA609" s="151"/>
      <c r="AB609" s="151"/>
      <c r="AC609" s="151"/>
      <c r="AD609" s="151"/>
      <c r="AE609" s="151"/>
      <c r="AF609" s="151"/>
      <c r="AG609" s="151" t="s">
        <v>136</v>
      </c>
      <c r="AH609" s="151"/>
      <c r="AI609" s="151"/>
      <c r="AJ609" s="151"/>
      <c r="AK609" s="151"/>
      <c r="AL609" s="151"/>
      <c r="AM609" s="151"/>
      <c r="AN609" s="151"/>
      <c r="AO609" s="151"/>
      <c r="AP609" s="151"/>
      <c r="AQ609" s="151"/>
      <c r="AR609" s="151"/>
      <c r="AS609" s="151"/>
      <c r="AT609" s="151"/>
      <c r="AU609" s="151"/>
      <c r="AV609" s="151"/>
      <c r="AW609" s="151"/>
      <c r="AX609" s="151"/>
      <c r="AY609" s="151"/>
      <c r="AZ609" s="151"/>
      <c r="BA609" s="151"/>
      <c r="BB609" s="151"/>
      <c r="BC609" s="151"/>
      <c r="BD609" s="151"/>
      <c r="BE609" s="151"/>
      <c r="BF609" s="151"/>
      <c r="BG609" s="151"/>
      <c r="BH609" s="151"/>
    </row>
    <row r="610" spans="1:60" ht="12.75" outlineLevel="1">
      <c r="A610" s="158"/>
      <c r="B610" s="159"/>
      <c r="C610" s="251" t="s">
        <v>558</v>
      </c>
      <c r="D610" s="252"/>
      <c r="E610" s="252"/>
      <c r="F610" s="252"/>
      <c r="G610" s="252"/>
      <c r="H610" s="161"/>
      <c r="I610" s="161"/>
      <c r="J610" s="161"/>
      <c r="K610" s="161"/>
      <c r="L610" s="161"/>
      <c r="M610" s="161"/>
      <c r="N610" s="161"/>
      <c r="O610" s="161"/>
      <c r="P610" s="161"/>
      <c r="Q610" s="161"/>
      <c r="R610" s="161"/>
      <c r="S610" s="161"/>
      <c r="T610" s="161"/>
      <c r="U610" s="161"/>
      <c r="V610" s="161"/>
      <c r="W610" s="161"/>
      <c r="X610" s="151"/>
      <c r="Y610" s="151"/>
      <c r="Z610" s="151"/>
      <c r="AA610" s="151"/>
      <c r="AB610" s="151"/>
      <c r="AC610" s="151"/>
      <c r="AD610" s="151"/>
      <c r="AE610" s="151"/>
      <c r="AF610" s="151"/>
      <c r="AG610" s="151" t="s">
        <v>136</v>
      </c>
      <c r="AH610" s="151"/>
      <c r="AI610" s="151"/>
      <c r="AJ610" s="151"/>
      <c r="AK610" s="151"/>
      <c r="AL610" s="151"/>
      <c r="AM610" s="151"/>
      <c r="AN610" s="151"/>
      <c r="AO610" s="151"/>
      <c r="AP610" s="151"/>
      <c r="AQ610" s="151"/>
      <c r="AR610" s="151"/>
      <c r="AS610" s="151"/>
      <c r="AT610" s="151"/>
      <c r="AU610" s="151"/>
      <c r="AV610" s="151"/>
      <c r="AW610" s="151"/>
      <c r="AX610" s="151"/>
      <c r="AY610" s="151"/>
      <c r="AZ610" s="151"/>
      <c r="BA610" s="183" t="str">
        <f>C610</f>
        <v>Sejmutí ornice, hrubá úprava terénu a zpevnění ploch pro osazení objektů sociálního zařízení staveniště a kanceláří stavby.</v>
      </c>
      <c r="BB610" s="151"/>
      <c r="BC610" s="151"/>
      <c r="BD610" s="151"/>
      <c r="BE610" s="151"/>
      <c r="BF610" s="151"/>
      <c r="BG610" s="151"/>
      <c r="BH610" s="151"/>
    </row>
    <row r="611" spans="1:60" ht="12.75" outlineLevel="1">
      <c r="A611" s="158"/>
      <c r="B611" s="159"/>
      <c r="C611" s="251" t="s">
        <v>559</v>
      </c>
      <c r="D611" s="252"/>
      <c r="E611" s="252"/>
      <c r="F611" s="252"/>
      <c r="G611" s="252"/>
      <c r="H611" s="161"/>
      <c r="I611" s="161"/>
      <c r="J611" s="161"/>
      <c r="K611" s="161"/>
      <c r="L611" s="161"/>
      <c r="M611" s="161"/>
      <c r="N611" s="161"/>
      <c r="O611" s="161"/>
      <c r="P611" s="161"/>
      <c r="Q611" s="161"/>
      <c r="R611" s="161"/>
      <c r="S611" s="161"/>
      <c r="T611" s="161"/>
      <c r="U611" s="161"/>
      <c r="V611" s="161"/>
      <c r="W611" s="161"/>
      <c r="X611" s="151"/>
      <c r="Y611" s="151"/>
      <c r="Z611" s="151"/>
      <c r="AA611" s="151"/>
      <c r="AB611" s="151"/>
      <c r="AC611" s="151"/>
      <c r="AD611" s="151"/>
      <c r="AE611" s="151"/>
      <c r="AF611" s="151"/>
      <c r="AG611" s="151" t="s">
        <v>136</v>
      </c>
      <c r="AH611" s="151"/>
      <c r="AI611" s="151"/>
      <c r="AJ611" s="151"/>
      <c r="AK611" s="151"/>
      <c r="AL611" s="151"/>
      <c r="AM611" s="151"/>
      <c r="AN611" s="151"/>
      <c r="AO611" s="151"/>
      <c r="AP611" s="151"/>
      <c r="AQ611" s="151"/>
      <c r="AR611" s="151"/>
      <c r="AS611" s="151"/>
      <c r="AT611" s="151"/>
      <c r="AU611" s="151"/>
      <c r="AV611" s="151"/>
      <c r="AW611" s="151"/>
      <c r="AX611" s="151"/>
      <c r="AY611" s="151"/>
      <c r="AZ611" s="151"/>
      <c r="BA611" s="151"/>
      <c r="BB611" s="151"/>
      <c r="BC611" s="151"/>
      <c r="BD611" s="151"/>
      <c r="BE611" s="151"/>
      <c r="BF611" s="151"/>
      <c r="BG611" s="151"/>
      <c r="BH611" s="151"/>
    </row>
    <row r="612" spans="1:60" ht="12.75" outlineLevel="1">
      <c r="A612" s="158"/>
      <c r="B612" s="159"/>
      <c r="C612" s="251" t="s">
        <v>560</v>
      </c>
      <c r="D612" s="252"/>
      <c r="E612" s="252"/>
      <c r="F612" s="252"/>
      <c r="G612" s="252"/>
      <c r="H612" s="161"/>
      <c r="I612" s="161"/>
      <c r="J612" s="161"/>
      <c r="K612" s="161"/>
      <c r="L612" s="161"/>
      <c r="M612" s="161"/>
      <c r="N612" s="161"/>
      <c r="O612" s="161"/>
      <c r="P612" s="161"/>
      <c r="Q612" s="161"/>
      <c r="R612" s="161"/>
      <c r="S612" s="161"/>
      <c r="T612" s="161"/>
      <c r="U612" s="161"/>
      <c r="V612" s="161"/>
      <c r="W612" s="161"/>
      <c r="X612" s="151"/>
      <c r="Y612" s="151"/>
      <c r="Z612" s="151"/>
      <c r="AA612" s="151"/>
      <c r="AB612" s="151"/>
      <c r="AC612" s="151"/>
      <c r="AD612" s="151"/>
      <c r="AE612" s="151"/>
      <c r="AF612" s="151"/>
      <c r="AG612" s="151" t="s">
        <v>136</v>
      </c>
      <c r="AH612" s="151"/>
      <c r="AI612" s="151"/>
      <c r="AJ612" s="151"/>
      <c r="AK612" s="151"/>
      <c r="AL612" s="151"/>
      <c r="AM612" s="151"/>
      <c r="AN612" s="151"/>
      <c r="AO612" s="151"/>
      <c r="AP612" s="151"/>
      <c r="AQ612" s="151"/>
      <c r="AR612" s="151"/>
      <c r="AS612" s="151"/>
      <c r="AT612" s="151"/>
      <c r="AU612" s="151"/>
      <c r="AV612" s="151"/>
      <c r="AW612" s="151"/>
      <c r="AX612" s="151"/>
      <c r="AY612" s="151"/>
      <c r="AZ612" s="151"/>
      <c r="BA612" s="151"/>
      <c r="BB612" s="151"/>
      <c r="BC612" s="151"/>
      <c r="BD612" s="151"/>
      <c r="BE612" s="151"/>
      <c r="BF612" s="151"/>
      <c r="BG612" s="151"/>
      <c r="BH612" s="151"/>
    </row>
    <row r="613" spans="1:60" ht="12.75" outlineLevel="1">
      <c r="A613" s="158"/>
      <c r="B613" s="159"/>
      <c r="C613" s="251" t="s">
        <v>561</v>
      </c>
      <c r="D613" s="252"/>
      <c r="E613" s="252"/>
      <c r="F613" s="252"/>
      <c r="G613" s="252"/>
      <c r="H613" s="161"/>
      <c r="I613" s="161"/>
      <c r="J613" s="161"/>
      <c r="K613" s="161"/>
      <c r="L613" s="161"/>
      <c r="M613" s="161"/>
      <c r="N613" s="161"/>
      <c r="O613" s="161"/>
      <c r="P613" s="161"/>
      <c r="Q613" s="161"/>
      <c r="R613" s="161"/>
      <c r="S613" s="161"/>
      <c r="T613" s="161"/>
      <c r="U613" s="161"/>
      <c r="V613" s="161"/>
      <c r="W613" s="161"/>
      <c r="X613" s="151"/>
      <c r="Y613" s="151"/>
      <c r="Z613" s="151"/>
      <c r="AA613" s="151"/>
      <c r="AB613" s="151"/>
      <c r="AC613" s="151"/>
      <c r="AD613" s="151"/>
      <c r="AE613" s="151"/>
      <c r="AF613" s="151"/>
      <c r="AG613" s="151" t="s">
        <v>136</v>
      </c>
      <c r="AH613" s="151"/>
      <c r="AI613" s="151"/>
      <c r="AJ613" s="151"/>
      <c r="AK613" s="151"/>
      <c r="AL613" s="151"/>
      <c r="AM613" s="151"/>
      <c r="AN613" s="151"/>
      <c r="AO613" s="151"/>
      <c r="AP613" s="151"/>
      <c r="AQ613" s="151"/>
      <c r="AR613" s="151"/>
      <c r="AS613" s="151"/>
      <c r="AT613" s="151"/>
      <c r="AU613" s="151"/>
      <c r="AV613" s="151"/>
      <c r="AW613" s="151"/>
      <c r="AX613" s="151"/>
      <c r="AY613" s="151"/>
      <c r="AZ613" s="151"/>
      <c r="BA613" s="151"/>
      <c r="BB613" s="151"/>
      <c r="BC613" s="151"/>
      <c r="BD613" s="151"/>
      <c r="BE613" s="151"/>
      <c r="BF613" s="151"/>
      <c r="BG613" s="151"/>
      <c r="BH613" s="151"/>
    </row>
    <row r="614" spans="1:60" ht="12.75" outlineLevel="1">
      <c r="A614" s="158"/>
      <c r="B614" s="159"/>
      <c r="C614" s="247"/>
      <c r="D614" s="248"/>
      <c r="E614" s="248"/>
      <c r="F614" s="248"/>
      <c r="G614" s="248"/>
      <c r="H614" s="161"/>
      <c r="I614" s="161"/>
      <c r="J614" s="161"/>
      <c r="K614" s="161"/>
      <c r="L614" s="161"/>
      <c r="M614" s="161"/>
      <c r="N614" s="161"/>
      <c r="O614" s="161"/>
      <c r="P614" s="161"/>
      <c r="Q614" s="161"/>
      <c r="R614" s="161"/>
      <c r="S614" s="161"/>
      <c r="T614" s="161"/>
      <c r="U614" s="161"/>
      <c r="V614" s="161"/>
      <c r="W614" s="161"/>
      <c r="X614" s="151"/>
      <c r="Y614" s="151"/>
      <c r="Z614" s="151"/>
      <c r="AA614" s="151"/>
      <c r="AB614" s="151"/>
      <c r="AC614" s="151"/>
      <c r="AD614" s="151"/>
      <c r="AE614" s="151"/>
      <c r="AF614" s="151"/>
      <c r="AG614" s="151" t="s">
        <v>127</v>
      </c>
      <c r="AH614" s="151"/>
      <c r="AI614" s="151"/>
      <c r="AJ614" s="151"/>
      <c r="AK614" s="151"/>
      <c r="AL614" s="151"/>
      <c r="AM614" s="151"/>
      <c r="AN614" s="151"/>
      <c r="AO614" s="151"/>
      <c r="AP614" s="151"/>
      <c r="AQ614" s="151"/>
      <c r="AR614" s="151"/>
      <c r="AS614" s="151"/>
      <c r="AT614" s="151"/>
      <c r="AU614" s="151"/>
      <c r="AV614" s="151"/>
      <c r="AW614" s="151"/>
      <c r="AX614" s="151"/>
      <c r="AY614" s="151"/>
      <c r="AZ614" s="151"/>
      <c r="BA614" s="151"/>
      <c r="BB614" s="151"/>
      <c r="BC614" s="151"/>
      <c r="BD614" s="151"/>
      <c r="BE614" s="151"/>
      <c r="BF614" s="151"/>
      <c r="BG614" s="151"/>
      <c r="BH614" s="151"/>
    </row>
    <row r="615" spans="1:60" ht="12.75" outlineLevel="1">
      <c r="A615" s="176">
        <v>97</v>
      </c>
      <c r="B615" s="177" t="s">
        <v>562</v>
      </c>
      <c r="C615" s="187" t="s">
        <v>563</v>
      </c>
      <c r="D615" s="178" t="s">
        <v>473</v>
      </c>
      <c r="E615" s="179">
        <v>1</v>
      </c>
      <c r="F615" s="180"/>
      <c r="G615" s="181">
        <f>ROUND(E615*F615,2)</f>
        <v>0</v>
      </c>
      <c r="H615" s="180"/>
      <c r="I615" s="181">
        <f>ROUND(E615*H615,2)</f>
        <v>0</v>
      </c>
      <c r="J615" s="180"/>
      <c r="K615" s="181">
        <f>ROUND(E615*J615,2)</f>
        <v>0</v>
      </c>
      <c r="L615" s="181">
        <v>21</v>
      </c>
      <c r="M615" s="181">
        <f>G615*(1+L615/100)</f>
        <v>0</v>
      </c>
      <c r="N615" s="181">
        <v>0</v>
      </c>
      <c r="O615" s="181">
        <f>ROUND(E615*N615,2)</f>
        <v>0</v>
      </c>
      <c r="P615" s="181">
        <v>0</v>
      </c>
      <c r="Q615" s="181">
        <f>ROUND(E615*P615,2)</f>
        <v>0</v>
      </c>
      <c r="R615" s="181"/>
      <c r="S615" s="181" t="s">
        <v>123</v>
      </c>
      <c r="T615" s="182" t="s">
        <v>389</v>
      </c>
      <c r="U615" s="161">
        <v>0</v>
      </c>
      <c r="V615" s="161">
        <f>ROUND(E615*U615,2)</f>
        <v>0</v>
      </c>
      <c r="W615" s="161"/>
      <c r="X615" s="151"/>
      <c r="Y615" s="151"/>
      <c r="Z615" s="151"/>
      <c r="AA615" s="151"/>
      <c r="AB615" s="151"/>
      <c r="AC615" s="151"/>
      <c r="AD615" s="151"/>
      <c r="AE615" s="151"/>
      <c r="AF615" s="151"/>
      <c r="AG615" s="151" t="s">
        <v>556</v>
      </c>
      <c r="AH615" s="151"/>
      <c r="AI615" s="151"/>
      <c r="AJ615" s="151"/>
      <c r="AK615" s="151"/>
      <c r="AL615" s="151"/>
      <c r="AM615" s="151"/>
      <c r="AN615" s="151"/>
      <c r="AO615" s="151"/>
      <c r="AP615" s="151"/>
      <c r="AQ615" s="151"/>
      <c r="AR615" s="151"/>
      <c r="AS615" s="151"/>
      <c r="AT615" s="151"/>
      <c r="AU615" s="151"/>
      <c r="AV615" s="151"/>
      <c r="AW615" s="151"/>
      <c r="AX615" s="151"/>
      <c r="AY615" s="151"/>
      <c r="AZ615" s="151"/>
      <c r="BA615" s="151"/>
      <c r="BB615" s="151"/>
      <c r="BC615" s="151"/>
      <c r="BD615" s="151"/>
      <c r="BE615" s="151"/>
      <c r="BF615" s="151"/>
      <c r="BG615" s="151"/>
      <c r="BH615" s="151"/>
    </row>
    <row r="616" spans="1:60" ht="12.75" outlineLevel="1">
      <c r="A616" s="158"/>
      <c r="B616" s="159"/>
      <c r="C616" s="249" t="s">
        <v>564</v>
      </c>
      <c r="D616" s="250"/>
      <c r="E616" s="250"/>
      <c r="F616" s="250"/>
      <c r="G616" s="250"/>
      <c r="H616" s="161"/>
      <c r="I616" s="161"/>
      <c r="J616" s="161"/>
      <c r="K616" s="161"/>
      <c r="L616" s="161"/>
      <c r="M616" s="161"/>
      <c r="N616" s="161"/>
      <c r="O616" s="161"/>
      <c r="P616" s="161"/>
      <c r="Q616" s="161"/>
      <c r="R616" s="161"/>
      <c r="S616" s="161"/>
      <c r="T616" s="161"/>
      <c r="U616" s="161"/>
      <c r="V616" s="161"/>
      <c r="W616" s="161"/>
      <c r="X616" s="151"/>
      <c r="Y616" s="151"/>
      <c r="Z616" s="151"/>
      <c r="AA616" s="151"/>
      <c r="AB616" s="151"/>
      <c r="AC616" s="151"/>
      <c r="AD616" s="151"/>
      <c r="AE616" s="151"/>
      <c r="AF616" s="151"/>
      <c r="AG616" s="151" t="s">
        <v>136</v>
      </c>
      <c r="AH616" s="151"/>
      <c r="AI616" s="151"/>
      <c r="AJ616" s="151"/>
      <c r="AK616" s="151"/>
      <c r="AL616" s="151"/>
      <c r="AM616" s="151"/>
      <c r="AN616" s="151"/>
      <c r="AO616" s="151"/>
      <c r="AP616" s="151"/>
      <c r="AQ616" s="151"/>
      <c r="AR616" s="151"/>
      <c r="AS616" s="151"/>
      <c r="AT616" s="151"/>
      <c r="AU616" s="151"/>
      <c r="AV616" s="151"/>
      <c r="AW616" s="151"/>
      <c r="AX616" s="151"/>
      <c r="AY616" s="151"/>
      <c r="AZ616" s="151"/>
      <c r="BA616" s="151"/>
      <c r="BB616" s="151"/>
      <c r="BC616" s="151"/>
      <c r="BD616" s="151"/>
      <c r="BE616" s="151"/>
      <c r="BF616" s="151"/>
      <c r="BG616" s="151"/>
      <c r="BH616" s="151"/>
    </row>
    <row r="617" spans="1:60" ht="12.75" outlineLevel="1">
      <c r="A617" s="158"/>
      <c r="B617" s="159"/>
      <c r="C617" s="251" t="s">
        <v>565</v>
      </c>
      <c r="D617" s="252"/>
      <c r="E617" s="252"/>
      <c r="F617" s="252"/>
      <c r="G617" s="252"/>
      <c r="H617" s="161"/>
      <c r="I617" s="161"/>
      <c r="J617" s="161"/>
      <c r="K617" s="161"/>
      <c r="L617" s="161"/>
      <c r="M617" s="161"/>
      <c r="N617" s="161"/>
      <c r="O617" s="161"/>
      <c r="P617" s="161"/>
      <c r="Q617" s="161"/>
      <c r="R617" s="161"/>
      <c r="S617" s="161"/>
      <c r="T617" s="161"/>
      <c r="U617" s="161"/>
      <c r="V617" s="161"/>
      <c r="W617" s="161"/>
      <c r="X617" s="151"/>
      <c r="Y617" s="151"/>
      <c r="Z617" s="151"/>
      <c r="AA617" s="151"/>
      <c r="AB617" s="151"/>
      <c r="AC617" s="151"/>
      <c r="AD617" s="151"/>
      <c r="AE617" s="151"/>
      <c r="AF617" s="151"/>
      <c r="AG617" s="151" t="s">
        <v>136</v>
      </c>
      <c r="AH617" s="151"/>
      <c r="AI617" s="151"/>
      <c r="AJ617" s="151"/>
      <c r="AK617" s="151"/>
      <c r="AL617" s="151"/>
      <c r="AM617" s="151"/>
      <c r="AN617" s="151"/>
      <c r="AO617" s="151"/>
      <c r="AP617" s="151"/>
      <c r="AQ617" s="151"/>
      <c r="AR617" s="151"/>
      <c r="AS617" s="151"/>
      <c r="AT617" s="151"/>
      <c r="AU617" s="151"/>
      <c r="AV617" s="151"/>
      <c r="AW617" s="151"/>
      <c r="AX617" s="151"/>
      <c r="AY617" s="151"/>
      <c r="AZ617" s="151"/>
      <c r="BA617" s="151"/>
      <c r="BB617" s="151"/>
      <c r="BC617" s="151"/>
      <c r="BD617" s="151"/>
      <c r="BE617" s="151"/>
      <c r="BF617" s="151"/>
      <c r="BG617" s="151"/>
      <c r="BH617" s="151"/>
    </row>
    <row r="618" spans="1:60" ht="12.75" outlineLevel="1">
      <c r="A618" s="158"/>
      <c r="B618" s="159"/>
      <c r="C618" s="251" t="s">
        <v>566</v>
      </c>
      <c r="D618" s="252"/>
      <c r="E618" s="252"/>
      <c r="F618" s="252"/>
      <c r="G618" s="252"/>
      <c r="H618" s="161"/>
      <c r="I618" s="161"/>
      <c r="J618" s="161"/>
      <c r="K618" s="161"/>
      <c r="L618" s="161"/>
      <c r="M618" s="161"/>
      <c r="N618" s="161"/>
      <c r="O618" s="161"/>
      <c r="P618" s="161"/>
      <c r="Q618" s="161"/>
      <c r="R618" s="161"/>
      <c r="S618" s="161"/>
      <c r="T618" s="161"/>
      <c r="U618" s="161"/>
      <c r="V618" s="161"/>
      <c r="W618" s="161"/>
      <c r="X618" s="151"/>
      <c r="Y618" s="151"/>
      <c r="Z618" s="151"/>
      <c r="AA618" s="151"/>
      <c r="AB618" s="151"/>
      <c r="AC618" s="151"/>
      <c r="AD618" s="151"/>
      <c r="AE618" s="151"/>
      <c r="AF618" s="151"/>
      <c r="AG618" s="151" t="s">
        <v>136</v>
      </c>
      <c r="AH618" s="151"/>
      <c r="AI618" s="151"/>
      <c r="AJ618" s="151"/>
      <c r="AK618" s="151"/>
      <c r="AL618" s="151"/>
      <c r="AM618" s="151"/>
      <c r="AN618" s="151"/>
      <c r="AO618" s="151"/>
      <c r="AP618" s="151"/>
      <c r="AQ618" s="151"/>
      <c r="AR618" s="151"/>
      <c r="AS618" s="151"/>
      <c r="AT618" s="151"/>
      <c r="AU618" s="151"/>
      <c r="AV618" s="151"/>
      <c r="AW618" s="151"/>
      <c r="AX618" s="151"/>
      <c r="AY618" s="151"/>
      <c r="AZ618" s="151"/>
      <c r="BA618" s="183" t="str">
        <f>C618</f>
        <v>Spotřeba vody a elektrické energie, nebo pohonných hmot pro potřebu sociálních zařízení a kanceláří stavby.</v>
      </c>
      <c r="BB618" s="151"/>
      <c r="BC618" s="151"/>
      <c r="BD618" s="151"/>
      <c r="BE618" s="151"/>
      <c r="BF618" s="151"/>
      <c r="BG618" s="151"/>
      <c r="BH618" s="151"/>
    </row>
    <row r="619" spans="1:60" ht="12.75" outlineLevel="1">
      <c r="A619" s="158"/>
      <c r="B619" s="159"/>
      <c r="C619" s="247"/>
      <c r="D619" s="248"/>
      <c r="E619" s="248"/>
      <c r="F619" s="248"/>
      <c r="G619" s="248"/>
      <c r="H619" s="161"/>
      <c r="I619" s="161"/>
      <c r="J619" s="161"/>
      <c r="K619" s="161"/>
      <c r="L619" s="161"/>
      <c r="M619" s="161"/>
      <c r="N619" s="161"/>
      <c r="O619" s="161"/>
      <c r="P619" s="161"/>
      <c r="Q619" s="161"/>
      <c r="R619" s="161"/>
      <c r="S619" s="161"/>
      <c r="T619" s="161"/>
      <c r="U619" s="161"/>
      <c r="V619" s="161"/>
      <c r="W619" s="161"/>
      <c r="X619" s="151"/>
      <c r="Y619" s="151"/>
      <c r="Z619" s="151"/>
      <c r="AA619" s="151"/>
      <c r="AB619" s="151"/>
      <c r="AC619" s="151"/>
      <c r="AD619" s="151"/>
      <c r="AE619" s="151"/>
      <c r="AF619" s="151"/>
      <c r="AG619" s="151" t="s">
        <v>127</v>
      </c>
      <c r="AH619" s="151"/>
      <c r="AI619" s="151"/>
      <c r="AJ619" s="151"/>
      <c r="AK619" s="151"/>
      <c r="AL619" s="151"/>
      <c r="AM619" s="151"/>
      <c r="AN619" s="151"/>
      <c r="AO619" s="151"/>
      <c r="AP619" s="151"/>
      <c r="AQ619" s="151"/>
      <c r="AR619" s="151"/>
      <c r="AS619" s="151"/>
      <c r="AT619" s="151"/>
      <c r="AU619" s="151"/>
      <c r="AV619" s="151"/>
      <c r="AW619" s="151"/>
      <c r="AX619" s="151"/>
      <c r="AY619" s="151"/>
      <c r="AZ619" s="151"/>
      <c r="BA619" s="151"/>
      <c r="BB619" s="151"/>
      <c r="BC619" s="151"/>
      <c r="BD619" s="151"/>
      <c r="BE619" s="151"/>
      <c r="BF619" s="151"/>
      <c r="BG619" s="151"/>
      <c r="BH619" s="151"/>
    </row>
    <row r="620" spans="1:60" ht="12.75" outlineLevel="1">
      <c r="A620" s="176">
        <v>98</v>
      </c>
      <c r="B620" s="177" t="s">
        <v>567</v>
      </c>
      <c r="C620" s="187" t="s">
        <v>568</v>
      </c>
      <c r="D620" s="178" t="s">
        <v>473</v>
      </c>
      <c r="E620" s="179">
        <v>1</v>
      </c>
      <c r="F620" s="180"/>
      <c r="G620" s="181">
        <f>ROUND(E620*F620,2)</f>
        <v>0</v>
      </c>
      <c r="H620" s="180"/>
      <c r="I620" s="181">
        <f>ROUND(E620*H620,2)</f>
        <v>0</v>
      </c>
      <c r="J620" s="180"/>
      <c r="K620" s="181">
        <f>ROUND(E620*J620,2)</f>
        <v>0</v>
      </c>
      <c r="L620" s="181">
        <v>21</v>
      </c>
      <c r="M620" s="181">
        <f>G620*(1+L620/100)</f>
        <v>0</v>
      </c>
      <c r="N620" s="181">
        <v>0</v>
      </c>
      <c r="O620" s="181">
        <f>ROUND(E620*N620,2)</f>
        <v>0</v>
      </c>
      <c r="P620" s="181">
        <v>0</v>
      </c>
      <c r="Q620" s="181">
        <f>ROUND(E620*P620,2)</f>
        <v>0</v>
      </c>
      <c r="R620" s="181"/>
      <c r="S620" s="181" t="s">
        <v>123</v>
      </c>
      <c r="T620" s="182" t="s">
        <v>389</v>
      </c>
      <c r="U620" s="161">
        <v>0</v>
      </c>
      <c r="V620" s="161">
        <f>ROUND(E620*U620,2)</f>
        <v>0</v>
      </c>
      <c r="W620" s="161"/>
      <c r="X620" s="151"/>
      <c r="Y620" s="151"/>
      <c r="Z620" s="151"/>
      <c r="AA620" s="151"/>
      <c r="AB620" s="151"/>
      <c r="AC620" s="151"/>
      <c r="AD620" s="151"/>
      <c r="AE620" s="151"/>
      <c r="AF620" s="151"/>
      <c r="AG620" s="151" t="s">
        <v>556</v>
      </c>
      <c r="AH620" s="151"/>
      <c r="AI620" s="151"/>
      <c r="AJ620" s="151"/>
      <c r="AK620" s="151"/>
      <c r="AL620" s="151"/>
      <c r="AM620" s="151"/>
      <c r="AN620" s="151"/>
      <c r="AO620" s="151"/>
      <c r="AP620" s="151"/>
      <c r="AQ620" s="151"/>
      <c r="AR620" s="151"/>
      <c r="AS620" s="151"/>
      <c r="AT620" s="151"/>
      <c r="AU620" s="151"/>
      <c r="AV620" s="151"/>
      <c r="AW620" s="151"/>
      <c r="AX620" s="151"/>
      <c r="AY620" s="151"/>
      <c r="AZ620" s="151"/>
      <c r="BA620" s="151"/>
      <c r="BB620" s="151"/>
      <c r="BC620" s="151"/>
      <c r="BD620" s="151"/>
      <c r="BE620" s="151"/>
      <c r="BF620" s="151"/>
      <c r="BG620" s="151"/>
      <c r="BH620" s="151"/>
    </row>
    <row r="621" spans="1:60" ht="12.75" outlineLevel="1">
      <c r="A621" s="158"/>
      <c r="B621" s="159"/>
      <c r="C621" s="249" t="s">
        <v>569</v>
      </c>
      <c r="D621" s="250"/>
      <c r="E621" s="250"/>
      <c r="F621" s="250"/>
      <c r="G621" s="250"/>
      <c r="H621" s="161"/>
      <c r="I621" s="161"/>
      <c r="J621" s="161"/>
      <c r="K621" s="161"/>
      <c r="L621" s="161"/>
      <c r="M621" s="161"/>
      <c r="N621" s="161"/>
      <c r="O621" s="161"/>
      <c r="P621" s="161"/>
      <c r="Q621" s="161"/>
      <c r="R621" s="161"/>
      <c r="S621" s="161"/>
      <c r="T621" s="161"/>
      <c r="U621" s="161"/>
      <c r="V621" s="161"/>
      <c r="W621" s="161"/>
      <c r="X621" s="151"/>
      <c r="Y621" s="151"/>
      <c r="Z621" s="151"/>
      <c r="AA621" s="151"/>
      <c r="AB621" s="151"/>
      <c r="AC621" s="151"/>
      <c r="AD621" s="151"/>
      <c r="AE621" s="151"/>
      <c r="AF621" s="151"/>
      <c r="AG621" s="151" t="s">
        <v>136</v>
      </c>
      <c r="AH621" s="151"/>
      <c r="AI621" s="151"/>
      <c r="AJ621" s="151"/>
      <c r="AK621" s="151"/>
      <c r="AL621" s="151"/>
      <c r="AM621" s="151"/>
      <c r="AN621" s="151"/>
      <c r="AO621" s="151"/>
      <c r="AP621" s="151"/>
      <c r="AQ621" s="151"/>
      <c r="AR621" s="151"/>
      <c r="AS621" s="151"/>
      <c r="AT621" s="151"/>
      <c r="AU621" s="151"/>
      <c r="AV621" s="151"/>
      <c r="AW621" s="151"/>
      <c r="AX621" s="151"/>
      <c r="AY621" s="151"/>
      <c r="AZ621" s="151"/>
      <c r="BA621" s="183" t="str">
        <f>C621</f>
        <v>Odvoz kontejnerů a ohrazení pro skladování a uvedení zpevněných ploch pro skladování do původního stavu.</v>
      </c>
      <c r="BB621" s="151"/>
      <c r="BC621" s="151"/>
      <c r="BD621" s="151"/>
      <c r="BE621" s="151"/>
      <c r="BF621" s="151"/>
      <c r="BG621" s="151"/>
      <c r="BH621" s="151"/>
    </row>
    <row r="622" spans="1:60" ht="12.75" outlineLevel="1">
      <c r="A622" s="158"/>
      <c r="B622" s="159"/>
      <c r="C622" s="251" t="s">
        <v>570</v>
      </c>
      <c r="D622" s="252"/>
      <c r="E622" s="252"/>
      <c r="F622" s="252"/>
      <c r="G622" s="252"/>
      <c r="H622" s="161"/>
      <c r="I622" s="161"/>
      <c r="J622" s="161"/>
      <c r="K622" s="161"/>
      <c r="L622" s="161"/>
      <c r="M622" s="161"/>
      <c r="N622" s="161"/>
      <c r="O622" s="161"/>
      <c r="P622" s="161"/>
      <c r="Q622" s="161"/>
      <c r="R622" s="161"/>
      <c r="S622" s="161"/>
      <c r="T622" s="161"/>
      <c r="U622" s="161"/>
      <c r="V622" s="161"/>
      <c r="W622" s="161"/>
      <c r="X622" s="151"/>
      <c r="Y622" s="151"/>
      <c r="Z622" s="151"/>
      <c r="AA622" s="151"/>
      <c r="AB622" s="151"/>
      <c r="AC622" s="151"/>
      <c r="AD622" s="151"/>
      <c r="AE622" s="151"/>
      <c r="AF622" s="151"/>
      <c r="AG622" s="151" t="s">
        <v>136</v>
      </c>
      <c r="AH622" s="151"/>
      <c r="AI622" s="151"/>
      <c r="AJ622" s="151"/>
      <c r="AK622" s="151"/>
      <c r="AL622" s="151"/>
      <c r="AM622" s="151"/>
      <c r="AN622" s="151"/>
      <c r="AO622" s="151"/>
      <c r="AP622" s="151"/>
      <c r="AQ622" s="151"/>
      <c r="AR622" s="151"/>
      <c r="AS622" s="151"/>
      <c r="AT622" s="151"/>
      <c r="AU622" s="151"/>
      <c r="AV622" s="151"/>
      <c r="AW622" s="151"/>
      <c r="AX622" s="151"/>
      <c r="AY622" s="151"/>
      <c r="AZ622" s="151"/>
      <c r="BA622" s="183" t="str">
        <f>C622</f>
        <v>Odvoz mobilních buněk sociálního zařízení, nebo uvedení do původního stavu prostor pronajatých. Případné ohumusování.</v>
      </c>
      <c r="BB622" s="151"/>
      <c r="BC622" s="151"/>
      <c r="BD622" s="151"/>
      <c r="BE622" s="151"/>
      <c r="BF622" s="151"/>
      <c r="BG622" s="151"/>
      <c r="BH622" s="151"/>
    </row>
    <row r="623" spans="1:60" ht="12.75" outlineLevel="1">
      <c r="A623" s="158"/>
      <c r="B623" s="159"/>
      <c r="C623" s="251" t="s">
        <v>571</v>
      </c>
      <c r="D623" s="252"/>
      <c r="E623" s="252"/>
      <c r="F623" s="252"/>
      <c r="G623" s="252"/>
      <c r="H623" s="161"/>
      <c r="I623" s="161"/>
      <c r="J623" s="161"/>
      <c r="K623" s="161"/>
      <c r="L623" s="161"/>
      <c r="M623" s="161"/>
      <c r="N623" s="161"/>
      <c r="O623" s="161"/>
      <c r="P623" s="161"/>
      <c r="Q623" s="161"/>
      <c r="R623" s="161"/>
      <c r="S623" s="161"/>
      <c r="T623" s="161"/>
      <c r="U623" s="161"/>
      <c r="V623" s="161"/>
      <c r="W623" s="161"/>
      <c r="X623" s="151"/>
      <c r="Y623" s="151"/>
      <c r="Z623" s="151"/>
      <c r="AA623" s="151"/>
      <c r="AB623" s="151"/>
      <c r="AC623" s="151"/>
      <c r="AD623" s="151"/>
      <c r="AE623" s="151"/>
      <c r="AF623" s="151"/>
      <c r="AG623" s="151" t="s">
        <v>136</v>
      </c>
      <c r="AH623" s="151"/>
      <c r="AI623" s="151"/>
      <c r="AJ623" s="151"/>
      <c r="AK623" s="151"/>
      <c r="AL623" s="151"/>
      <c r="AM623" s="151"/>
      <c r="AN623" s="151"/>
      <c r="AO623" s="151"/>
      <c r="AP623" s="151"/>
      <c r="AQ623" s="151"/>
      <c r="AR623" s="151"/>
      <c r="AS623" s="151"/>
      <c r="AT623" s="151"/>
      <c r="AU623" s="151"/>
      <c r="AV623" s="151"/>
      <c r="AW623" s="151"/>
      <c r="AX623" s="151"/>
      <c r="AY623" s="151"/>
      <c r="AZ623" s="151"/>
      <c r="BA623" s="151"/>
      <c r="BB623" s="151"/>
      <c r="BC623" s="151"/>
      <c r="BD623" s="151"/>
      <c r="BE623" s="151"/>
      <c r="BF623" s="151"/>
      <c r="BG623" s="151"/>
      <c r="BH623" s="151"/>
    </row>
    <row r="624" spans="1:60" ht="12.75" outlineLevel="1">
      <c r="A624" s="158"/>
      <c r="B624" s="159"/>
      <c r="C624" s="251" t="s">
        <v>572</v>
      </c>
      <c r="D624" s="252"/>
      <c r="E624" s="252"/>
      <c r="F624" s="252"/>
      <c r="G624" s="252"/>
      <c r="H624" s="161"/>
      <c r="I624" s="161"/>
      <c r="J624" s="161"/>
      <c r="K624" s="161"/>
      <c r="L624" s="161"/>
      <c r="M624" s="161"/>
      <c r="N624" s="161"/>
      <c r="O624" s="161"/>
      <c r="P624" s="161"/>
      <c r="Q624" s="161"/>
      <c r="R624" s="161"/>
      <c r="S624" s="161"/>
      <c r="T624" s="161"/>
      <c r="U624" s="161"/>
      <c r="V624" s="161"/>
      <c r="W624" s="161"/>
      <c r="X624" s="151"/>
      <c r="Y624" s="151"/>
      <c r="Z624" s="151"/>
      <c r="AA624" s="151"/>
      <c r="AB624" s="151"/>
      <c r="AC624" s="151"/>
      <c r="AD624" s="151"/>
      <c r="AE624" s="151"/>
      <c r="AF624" s="151"/>
      <c r="AG624" s="151" t="s">
        <v>136</v>
      </c>
      <c r="AH624" s="151"/>
      <c r="AI624" s="151"/>
      <c r="AJ624" s="151"/>
      <c r="AK624" s="151"/>
      <c r="AL624" s="151"/>
      <c r="AM624" s="151"/>
      <c r="AN624" s="151"/>
      <c r="AO624" s="151"/>
      <c r="AP624" s="151"/>
      <c r="AQ624" s="151"/>
      <c r="AR624" s="151"/>
      <c r="AS624" s="151"/>
      <c r="AT624" s="151"/>
      <c r="AU624" s="151"/>
      <c r="AV624" s="151"/>
      <c r="AW624" s="151"/>
      <c r="AX624" s="151"/>
      <c r="AY624" s="151"/>
      <c r="AZ624" s="151"/>
      <c r="BA624" s="151"/>
      <c r="BB624" s="151"/>
      <c r="BC624" s="151"/>
      <c r="BD624" s="151"/>
      <c r="BE624" s="151"/>
      <c r="BF624" s="151"/>
      <c r="BG624" s="151"/>
      <c r="BH624" s="151"/>
    </row>
    <row r="625" spans="1:60" ht="12.75" outlineLevel="1">
      <c r="A625" s="158"/>
      <c r="B625" s="159"/>
      <c r="C625" s="247"/>
      <c r="D625" s="248"/>
      <c r="E625" s="248"/>
      <c r="F625" s="248"/>
      <c r="G625" s="248"/>
      <c r="H625" s="161"/>
      <c r="I625" s="161"/>
      <c r="J625" s="161"/>
      <c r="K625" s="161"/>
      <c r="L625" s="161"/>
      <c r="M625" s="161"/>
      <c r="N625" s="161"/>
      <c r="O625" s="161"/>
      <c r="P625" s="161"/>
      <c r="Q625" s="161"/>
      <c r="R625" s="161"/>
      <c r="S625" s="161"/>
      <c r="T625" s="161"/>
      <c r="U625" s="161"/>
      <c r="V625" s="161"/>
      <c r="W625" s="161"/>
      <c r="X625" s="151"/>
      <c r="Y625" s="151"/>
      <c r="Z625" s="151"/>
      <c r="AA625" s="151"/>
      <c r="AB625" s="151"/>
      <c r="AC625" s="151"/>
      <c r="AD625" s="151"/>
      <c r="AE625" s="151"/>
      <c r="AF625" s="151"/>
      <c r="AG625" s="151" t="s">
        <v>127</v>
      </c>
      <c r="AH625" s="151"/>
      <c r="AI625" s="151"/>
      <c r="AJ625" s="151"/>
      <c r="AK625" s="151"/>
      <c r="AL625" s="151"/>
      <c r="AM625" s="151"/>
      <c r="AN625" s="151"/>
      <c r="AO625" s="151"/>
      <c r="AP625" s="151"/>
      <c r="AQ625" s="151"/>
      <c r="AR625" s="151"/>
      <c r="AS625" s="151"/>
      <c r="AT625" s="151"/>
      <c r="AU625" s="151"/>
      <c r="AV625" s="151"/>
      <c r="AW625" s="151"/>
      <c r="AX625" s="151"/>
      <c r="AY625" s="151"/>
      <c r="AZ625" s="151"/>
      <c r="BA625" s="151"/>
      <c r="BB625" s="151"/>
      <c r="BC625" s="151"/>
      <c r="BD625" s="151"/>
      <c r="BE625" s="151"/>
      <c r="BF625" s="151"/>
      <c r="BG625" s="151"/>
      <c r="BH625" s="151"/>
    </row>
    <row r="626" spans="1:60" ht="12.75" outlineLevel="1">
      <c r="A626" s="176">
        <v>99</v>
      </c>
      <c r="B626" s="177" t="s">
        <v>573</v>
      </c>
      <c r="C626" s="187" t="s">
        <v>574</v>
      </c>
      <c r="D626" s="178" t="s">
        <v>473</v>
      </c>
      <c r="E626" s="179">
        <v>1</v>
      </c>
      <c r="F626" s="180"/>
      <c r="G626" s="181">
        <f>ROUND(E626*F626,2)</f>
        <v>0</v>
      </c>
      <c r="H626" s="180"/>
      <c r="I626" s="181">
        <f>ROUND(E626*H626,2)</f>
        <v>0</v>
      </c>
      <c r="J626" s="180"/>
      <c r="K626" s="181">
        <f>ROUND(E626*J626,2)</f>
        <v>0</v>
      </c>
      <c r="L626" s="181">
        <v>21</v>
      </c>
      <c r="M626" s="181">
        <f>G626*(1+L626/100)</f>
        <v>0</v>
      </c>
      <c r="N626" s="181">
        <v>0</v>
      </c>
      <c r="O626" s="181">
        <f>ROUND(E626*N626,2)</f>
        <v>0</v>
      </c>
      <c r="P626" s="181">
        <v>0</v>
      </c>
      <c r="Q626" s="181">
        <f>ROUND(E626*P626,2)</f>
        <v>0</v>
      </c>
      <c r="R626" s="181"/>
      <c r="S626" s="181" t="s">
        <v>123</v>
      </c>
      <c r="T626" s="182" t="s">
        <v>389</v>
      </c>
      <c r="U626" s="161">
        <v>0</v>
      </c>
      <c r="V626" s="161">
        <f>ROUND(E626*U626,2)</f>
        <v>0</v>
      </c>
      <c r="W626" s="161"/>
      <c r="X626" s="151"/>
      <c r="Y626" s="151"/>
      <c r="Z626" s="151"/>
      <c r="AA626" s="151"/>
      <c r="AB626" s="151"/>
      <c r="AC626" s="151"/>
      <c r="AD626" s="151"/>
      <c r="AE626" s="151"/>
      <c r="AF626" s="151"/>
      <c r="AG626" s="151" t="s">
        <v>575</v>
      </c>
      <c r="AH626" s="151"/>
      <c r="AI626" s="151"/>
      <c r="AJ626" s="151"/>
      <c r="AK626" s="151"/>
      <c r="AL626" s="151"/>
      <c r="AM626" s="151"/>
      <c r="AN626" s="151"/>
      <c r="AO626" s="151"/>
      <c r="AP626" s="151"/>
      <c r="AQ626" s="151"/>
      <c r="AR626" s="151"/>
      <c r="AS626" s="151"/>
      <c r="AT626" s="151"/>
      <c r="AU626" s="151"/>
      <c r="AV626" s="151"/>
      <c r="AW626" s="151"/>
      <c r="AX626" s="151"/>
      <c r="AY626" s="151"/>
      <c r="AZ626" s="151"/>
      <c r="BA626" s="151"/>
      <c r="BB626" s="151"/>
      <c r="BC626" s="151"/>
      <c r="BD626" s="151"/>
      <c r="BE626" s="151"/>
      <c r="BF626" s="151"/>
      <c r="BG626" s="151"/>
      <c r="BH626" s="151"/>
    </row>
    <row r="627" spans="1:60" ht="22.5" outlineLevel="1">
      <c r="A627" s="158"/>
      <c r="B627" s="159"/>
      <c r="C627" s="249" t="s">
        <v>576</v>
      </c>
      <c r="D627" s="250"/>
      <c r="E627" s="250"/>
      <c r="F627" s="250"/>
      <c r="G627" s="250"/>
      <c r="H627" s="161"/>
      <c r="I627" s="161"/>
      <c r="J627" s="161"/>
      <c r="K627" s="161"/>
      <c r="L627" s="161"/>
      <c r="M627" s="161"/>
      <c r="N627" s="161"/>
      <c r="O627" s="161"/>
      <c r="P627" s="161"/>
      <c r="Q627" s="161"/>
      <c r="R627" s="161"/>
      <c r="S627" s="161"/>
      <c r="T627" s="161"/>
      <c r="U627" s="161"/>
      <c r="V627" s="161"/>
      <c r="W627" s="161"/>
      <c r="X627" s="151"/>
      <c r="Y627" s="151"/>
      <c r="Z627" s="151"/>
      <c r="AA627" s="151"/>
      <c r="AB627" s="151"/>
      <c r="AC627" s="151"/>
      <c r="AD627" s="151"/>
      <c r="AE627" s="151"/>
      <c r="AF627" s="151"/>
      <c r="AG627" s="151" t="s">
        <v>136</v>
      </c>
      <c r="AH627" s="151"/>
      <c r="AI627" s="151"/>
      <c r="AJ627" s="151"/>
      <c r="AK627" s="151"/>
      <c r="AL627" s="151"/>
      <c r="AM627" s="151"/>
      <c r="AN627" s="151"/>
      <c r="AO627" s="151"/>
      <c r="AP627" s="151"/>
      <c r="AQ627" s="151"/>
      <c r="AR627" s="151"/>
      <c r="AS627" s="151"/>
      <c r="AT627" s="151"/>
      <c r="AU627" s="151"/>
      <c r="AV627" s="151"/>
      <c r="AW627" s="151"/>
      <c r="AX627" s="151"/>
      <c r="AY627" s="151"/>
      <c r="AZ627" s="151"/>
      <c r="BA627" s="183" t="str">
        <f>C627</f>
        <v>Náklady na ztížené provádění stavebních prací v důsledku nepřerušeného provozu na staveništi nebo v případech nepřerušeného provozu v objektech v nichž se stavební práce provádí.</v>
      </c>
      <c r="BB627" s="151"/>
      <c r="BC627" s="151"/>
      <c r="BD627" s="151"/>
      <c r="BE627" s="151"/>
      <c r="BF627" s="151"/>
      <c r="BG627" s="151"/>
      <c r="BH627" s="151"/>
    </row>
    <row r="628" spans="1:60" ht="12.75" outlineLevel="1">
      <c r="A628" s="158"/>
      <c r="B628" s="159"/>
      <c r="C628" s="247"/>
      <c r="D628" s="248"/>
      <c r="E628" s="248"/>
      <c r="F628" s="248"/>
      <c r="G628" s="248"/>
      <c r="H628" s="161"/>
      <c r="I628" s="161"/>
      <c r="J628" s="161"/>
      <c r="K628" s="161"/>
      <c r="L628" s="161"/>
      <c r="M628" s="161"/>
      <c r="N628" s="161"/>
      <c r="O628" s="161"/>
      <c r="P628" s="161"/>
      <c r="Q628" s="161"/>
      <c r="R628" s="161"/>
      <c r="S628" s="161"/>
      <c r="T628" s="161"/>
      <c r="U628" s="161"/>
      <c r="V628" s="161"/>
      <c r="W628" s="161"/>
      <c r="X628" s="151"/>
      <c r="Y628" s="151"/>
      <c r="Z628" s="151"/>
      <c r="AA628" s="151"/>
      <c r="AB628" s="151"/>
      <c r="AC628" s="151"/>
      <c r="AD628" s="151"/>
      <c r="AE628" s="151"/>
      <c r="AF628" s="151"/>
      <c r="AG628" s="151" t="s">
        <v>127</v>
      </c>
      <c r="AH628" s="151"/>
      <c r="AI628" s="151"/>
      <c r="AJ628" s="151"/>
      <c r="AK628" s="151"/>
      <c r="AL628" s="151"/>
      <c r="AM628" s="151"/>
      <c r="AN628" s="151"/>
      <c r="AO628" s="151"/>
      <c r="AP628" s="151"/>
      <c r="AQ628" s="151"/>
      <c r="AR628" s="151"/>
      <c r="AS628" s="151"/>
      <c r="AT628" s="151"/>
      <c r="AU628" s="151"/>
      <c r="AV628" s="151"/>
      <c r="AW628" s="151"/>
      <c r="AX628" s="151"/>
      <c r="AY628" s="151"/>
      <c r="AZ628" s="151"/>
      <c r="BA628" s="151"/>
      <c r="BB628" s="151"/>
      <c r="BC628" s="151"/>
      <c r="BD628" s="151"/>
      <c r="BE628" s="151"/>
      <c r="BF628" s="151"/>
      <c r="BG628" s="151"/>
      <c r="BH628" s="151"/>
    </row>
    <row r="629" spans="1:33" ht="12.75">
      <c r="A629" s="170" t="s">
        <v>117</v>
      </c>
      <c r="B629" s="171" t="s">
        <v>91</v>
      </c>
      <c r="C629" s="186" t="s">
        <v>28</v>
      </c>
      <c r="D629" s="172"/>
      <c r="E629" s="173"/>
      <c r="F629" s="174"/>
      <c r="G629" s="174">
        <f>SUMIF(AG630:AG656,"&lt;&gt;NOR",G630:G656)</f>
        <v>0</v>
      </c>
      <c r="H629" s="174"/>
      <c r="I629" s="174">
        <f>SUM(I630:I656)</f>
        <v>0</v>
      </c>
      <c r="J629" s="174"/>
      <c r="K629" s="174">
        <f>SUM(K630:K656)</f>
        <v>0</v>
      </c>
      <c r="L629" s="174"/>
      <c r="M629" s="174">
        <f>SUM(M630:M656)</f>
        <v>0</v>
      </c>
      <c r="N629" s="174"/>
      <c r="O629" s="174">
        <f>SUM(O630:O656)</f>
        <v>0</v>
      </c>
      <c r="P629" s="174"/>
      <c r="Q629" s="174">
        <f>SUM(Q630:Q656)</f>
        <v>0</v>
      </c>
      <c r="R629" s="174"/>
      <c r="S629" s="174"/>
      <c r="T629" s="175"/>
      <c r="U629" s="169"/>
      <c r="V629" s="169">
        <f>SUM(V630:V656)</f>
        <v>0</v>
      </c>
      <c r="W629" s="169"/>
      <c r="AG629" t="s">
        <v>118</v>
      </c>
    </row>
    <row r="630" spans="1:60" ht="12.75" outlineLevel="1">
      <c r="A630" s="176">
        <v>100</v>
      </c>
      <c r="B630" s="177" t="s">
        <v>577</v>
      </c>
      <c r="C630" s="187" t="s">
        <v>578</v>
      </c>
      <c r="D630" s="178" t="s">
        <v>473</v>
      </c>
      <c r="E630" s="179">
        <v>1</v>
      </c>
      <c r="F630" s="180"/>
      <c r="G630" s="181">
        <f>ROUND(E630*F630,2)</f>
        <v>0</v>
      </c>
      <c r="H630" s="180"/>
      <c r="I630" s="181">
        <f>ROUND(E630*H630,2)</f>
        <v>0</v>
      </c>
      <c r="J630" s="180"/>
      <c r="K630" s="181">
        <f>ROUND(E630*J630,2)</f>
        <v>0</v>
      </c>
      <c r="L630" s="181">
        <v>21</v>
      </c>
      <c r="M630" s="181">
        <f>G630*(1+L630/100)</f>
        <v>0</v>
      </c>
      <c r="N630" s="181">
        <v>0</v>
      </c>
      <c r="O630" s="181">
        <f>ROUND(E630*N630,2)</f>
        <v>0</v>
      </c>
      <c r="P630" s="181">
        <v>0</v>
      </c>
      <c r="Q630" s="181">
        <f>ROUND(E630*P630,2)</f>
        <v>0</v>
      </c>
      <c r="R630" s="181"/>
      <c r="S630" s="181" t="s">
        <v>123</v>
      </c>
      <c r="T630" s="182" t="s">
        <v>389</v>
      </c>
      <c r="U630" s="161">
        <v>0</v>
      </c>
      <c r="V630" s="161">
        <f>ROUND(E630*U630,2)</f>
        <v>0</v>
      </c>
      <c r="W630" s="161"/>
      <c r="X630" s="151"/>
      <c r="Y630" s="151"/>
      <c r="Z630" s="151"/>
      <c r="AA630" s="151"/>
      <c r="AB630" s="151"/>
      <c r="AC630" s="151"/>
      <c r="AD630" s="151"/>
      <c r="AE630" s="151"/>
      <c r="AF630" s="151"/>
      <c r="AG630" s="151" t="s">
        <v>552</v>
      </c>
      <c r="AH630" s="151"/>
      <c r="AI630" s="151"/>
      <c r="AJ630" s="151"/>
      <c r="AK630" s="151"/>
      <c r="AL630" s="151"/>
      <c r="AM630" s="151"/>
      <c r="AN630" s="151"/>
      <c r="AO630" s="151"/>
      <c r="AP630" s="151"/>
      <c r="AQ630" s="151"/>
      <c r="AR630" s="151"/>
      <c r="AS630" s="151"/>
      <c r="AT630" s="151"/>
      <c r="AU630" s="151"/>
      <c r="AV630" s="151"/>
      <c r="AW630" s="151"/>
      <c r="AX630" s="151"/>
      <c r="AY630" s="151"/>
      <c r="AZ630" s="151"/>
      <c r="BA630" s="151"/>
      <c r="BB630" s="151"/>
      <c r="BC630" s="151"/>
      <c r="BD630" s="151"/>
      <c r="BE630" s="151"/>
      <c r="BF630" s="151"/>
      <c r="BG630" s="151"/>
      <c r="BH630" s="151"/>
    </row>
    <row r="631" spans="1:60" ht="33.75" outlineLevel="1">
      <c r="A631" s="158"/>
      <c r="B631" s="159"/>
      <c r="C631" s="249" t="s">
        <v>579</v>
      </c>
      <c r="D631" s="250"/>
      <c r="E631" s="250"/>
      <c r="F631" s="250"/>
      <c r="G631" s="250"/>
      <c r="H631" s="161"/>
      <c r="I631" s="161"/>
      <c r="J631" s="161"/>
      <c r="K631" s="161"/>
      <c r="L631" s="161"/>
      <c r="M631" s="161"/>
      <c r="N631" s="161"/>
      <c r="O631" s="161"/>
      <c r="P631" s="161"/>
      <c r="Q631" s="161"/>
      <c r="R631" s="161"/>
      <c r="S631" s="161"/>
      <c r="T631" s="161"/>
      <c r="U631" s="161"/>
      <c r="V631" s="161"/>
      <c r="W631" s="161"/>
      <c r="X631" s="151"/>
      <c r="Y631" s="151"/>
      <c r="Z631" s="151"/>
      <c r="AA631" s="151"/>
      <c r="AB631" s="151"/>
      <c r="AC631" s="151"/>
      <c r="AD631" s="151"/>
      <c r="AE631" s="151"/>
      <c r="AF631" s="151"/>
      <c r="AG631" s="151" t="s">
        <v>136</v>
      </c>
      <c r="AH631" s="151"/>
      <c r="AI631" s="151"/>
      <c r="AJ631" s="151"/>
      <c r="AK631" s="151"/>
      <c r="AL631" s="151"/>
      <c r="AM631" s="151"/>
      <c r="AN631" s="151"/>
      <c r="AO631" s="151"/>
      <c r="AP631" s="151"/>
      <c r="AQ631" s="151"/>
      <c r="AR631" s="151"/>
      <c r="AS631" s="151"/>
      <c r="AT631" s="151"/>
      <c r="AU631" s="151"/>
      <c r="AV631" s="151"/>
      <c r="AW631" s="151"/>
      <c r="AX631" s="151"/>
      <c r="AY631" s="151"/>
      <c r="AZ631" s="151"/>
      <c r="BA631" s="183" t="str">
        <f>C631</f>
        <v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v>
      </c>
      <c r="BB631" s="151"/>
      <c r="BC631" s="151"/>
      <c r="BD631" s="151"/>
      <c r="BE631" s="151"/>
      <c r="BF631" s="151"/>
      <c r="BG631" s="151"/>
      <c r="BH631" s="151"/>
    </row>
    <row r="632" spans="1:60" ht="12.75" outlineLevel="1">
      <c r="A632" s="158"/>
      <c r="B632" s="159"/>
      <c r="C632" s="247"/>
      <c r="D632" s="248"/>
      <c r="E632" s="248"/>
      <c r="F632" s="248"/>
      <c r="G632" s="248"/>
      <c r="H632" s="161"/>
      <c r="I632" s="161"/>
      <c r="J632" s="161"/>
      <c r="K632" s="161"/>
      <c r="L632" s="161"/>
      <c r="M632" s="161"/>
      <c r="N632" s="161"/>
      <c r="O632" s="161"/>
      <c r="P632" s="161"/>
      <c r="Q632" s="161"/>
      <c r="R632" s="161"/>
      <c r="S632" s="161"/>
      <c r="T632" s="161"/>
      <c r="U632" s="161"/>
      <c r="V632" s="161"/>
      <c r="W632" s="161"/>
      <c r="X632" s="151"/>
      <c r="Y632" s="151"/>
      <c r="Z632" s="151"/>
      <c r="AA632" s="151"/>
      <c r="AB632" s="151"/>
      <c r="AC632" s="151"/>
      <c r="AD632" s="151"/>
      <c r="AE632" s="151"/>
      <c r="AF632" s="151"/>
      <c r="AG632" s="151" t="s">
        <v>127</v>
      </c>
      <c r="AH632" s="151"/>
      <c r="AI632" s="151"/>
      <c r="AJ632" s="151"/>
      <c r="AK632" s="151"/>
      <c r="AL632" s="151"/>
      <c r="AM632" s="151"/>
      <c r="AN632" s="151"/>
      <c r="AO632" s="151"/>
      <c r="AP632" s="151"/>
      <c r="AQ632" s="151"/>
      <c r="AR632" s="151"/>
      <c r="AS632" s="151"/>
      <c r="AT632" s="151"/>
      <c r="AU632" s="151"/>
      <c r="AV632" s="151"/>
      <c r="AW632" s="151"/>
      <c r="AX632" s="151"/>
      <c r="AY632" s="151"/>
      <c r="AZ632" s="151"/>
      <c r="BA632" s="151"/>
      <c r="BB632" s="151"/>
      <c r="BC632" s="151"/>
      <c r="BD632" s="151"/>
      <c r="BE632" s="151"/>
      <c r="BF632" s="151"/>
      <c r="BG632" s="151"/>
      <c r="BH632" s="151"/>
    </row>
    <row r="633" spans="1:60" ht="12.75" outlineLevel="1">
      <c r="A633" s="176">
        <v>101</v>
      </c>
      <c r="B633" s="177" t="s">
        <v>580</v>
      </c>
      <c r="C633" s="187" t="s">
        <v>581</v>
      </c>
      <c r="D633" s="178" t="s">
        <v>473</v>
      </c>
      <c r="E633" s="179">
        <v>1</v>
      </c>
      <c r="F633" s="180"/>
      <c r="G633" s="181">
        <f>ROUND(E633*F633,2)</f>
        <v>0</v>
      </c>
      <c r="H633" s="180"/>
      <c r="I633" s="181">
        <f>ROUND(E633*H633,2)</f>
        <v>0</v>
      </c>
      <c r="J633" s="180"/>
      <c r="K633" s="181">
        <f>ROUND(E633*J633,2)</f>
        <v>0</v>
      </c>
      <c r="L633" s="181">
        <v>21</v>
      </c>
      <c r="M633" s="181">
        <f>G633*(1+L633/100)</f>
        <v>0</v>
      </c>
      <c r="N633" s="181">
        <v>0</v>
      </c>
      <c r="O633" s="181">
        <f>ROUND(E633*N633,2)</f>
        <v>0</v>
      </c>
      <c r="P633" s="181">
        <v>0</v>
      </c>
      <c r="Q633" s="181">
        <f>ROUND(E633*P633,2)</f>
        <v>0</v>
      </c>
      <c r="R633" s="181"/>
      <c r="S633" s="181" t="s">
        <v>123</v>
      </c>
      <c r="T633" s="182" t="s">
        <v>389</v>
      </c>
      <c r="U633" s="161">
        <v>0</v>
      </c>
      <c r="V633" s="161">
        <f>ROUND(E633*U633,2)</f>
        <v>0</v>
      </c>
      <c r="W633" s="161"/>
      <c r="X633" s="151"/>
      <c r="Y633" s="151"/>
      <c r="Z633" s="151"/>
      <c r="AA633" s="151"/>
      <c r="AB633" s="151"/>
      <c r="AC633" s="151"/>
      <c r="AD633" s="151"/>
      <c r="AE633" s="151"/>
      <c r="AF633" s="151"/>
      <c r="AG633" s="151" t="s">
        <v>552</v>
      </c>
      <c r="AH633" s="151"/>
      <c r="AI633" s="151"/>
      <c r="AJ633" s="151"/>
      <c r="AK633" s="151"/>
      <c r="AL633" s="151"/>
      <c r="AM633" s="151"/>
      <c r="AN633" s="151"/>
      <c r="AO633" s="151"/>
      <c r="AP633" s="151"/>
      <c r="AQ633" s="151"/>
      <c r="AR633" s="151"/>
      <c r="AS633" s="151"/>
      <c r="AT633" s="151"/>
      <c r="AU633" s="151"/>
      <c r="AV633" s="151"/>
      <c r="AW633" s="151"/>
      <c r="AX633" s="151"/>
      <c r="AY633" s="151"/>
      <c r="AZ633" s="151"/>
      <c r="BA633" s="151"/>
      <c r="BB633" s="151"/>
      <c r="BC633" s="151"/>
      <c r="BD633" s="151"/>
      <c r="BE633" s="151"/>
      <c r="BF633" s="151"/>
      <c r="BG633" s="151"/>
      <c r="BH633" s="151"/>
    </row>
    <row r="634" spans="1:60" ht="33.75" outlineLevel="1">
      <c r="A634" s="158"/>
      <c r="B634" s="159"/>
      <c r="C634" s="249" t="s">
        <v>582</v>
      </c>
      <c r="D634" s="250"/>
      <c r="E634" s="250"/>
      <c r="F634" s="250"/>
      <c r="G634" s="250"/>
      <c r="H634" s="161"/>
      <c r="I634" s="161"/>
      <c r="J634" s="161"/>
      <c r="K634" s="161"/>
      <c r="L634" s="161"/>
      <c r="M634" s="161"/>
      <c r="N634" s="161"/>
      <c r="O634" s="161"/>
      <c r="P634" s="161"/>
      <c r="Q634" s="161"/>
      <c r="R634" s="161"/>
      <c r="S634" s="161"/>
      <c r="T634" s="161"/>
      <c r="U634" s="161"/>
      <c r="V634" s="161"/>
      <c r="W634" s="161"/>
      <c r="X634" s="151"/>
      <c r="Y634" s="151"/>
      <c r="Z634" s="151"/>
      <c r="AA634" s="151"/>
      <c r="AB634" s="151"/>
      <c r="AC634" s="151"/>
      <c r="AD634" s="151"/>
      <c r="AE634" s="151"/>
      <c r="AF634" s="151"/>
      <c r="AG634" s="151" t="s">
        <v>136</v>
      </c>
      <c r="AH634" s="151"/>
      <c r="AI634" s="151"/>
      <c r="AJ634" s="151"/>
      <c r="AK634" s="151"/>
      <c r="AL634" s="151"/>
      <c r="AM634" s="151"/>
      <c r="AN634" s="151"/>
      <c r="AO634" s="151"/>
      <c r="AP634" s="151"/>
      <c r="AQ634" s="151"/>
      <c r="AR634" s="151"/>
      <c r="AS634" s="151"/>
      <c r="AT634" s="151"/>
      <c r="AU634" s="151"/>
      <c r="AV634" s="151"/>
      <c r="AW634" s="151"/>
      <c r="AX634" s="151"/>
      <c r="AY634" s="151"/>
      <c r="AZ634" s="151"/>
      <c r="BA634" s="183" t="str">
        <f>C634</f>
        <v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v>
      </c>
      <c r="BB634" s="151"/>
      <c r="BC634" s="151"/>
      <c r="BD634" s="151"/>
      <c r="BE634" s="151"/>
      <c r="BF634" s="151"/>
      <c r="BG634" s="151"/>
      <c r="BH634" s="151"/>
    </row>
    <row r="635" spans="1:60" ht="12.75" outlineLevel="1">
      <c r="A635" s="158"/>
      <c r="B635" s="159"/>
      <c r="C635" s="247"/>
      <c r="D635" s="248"/>
      <c r="E635" s="248"/>
      <c r="F635" s="248"/>
      <c r="G635" s="248"/>
      <c r="H635" s="161"/>
      <c r="I635" s="161"/>
      <c r="J635" s="161"/>
      <c r="K635" s="161"/>
      <c r="L635" s="161"/>
      <c r="M635" s="161"/>
      <c r="N635" s="161"/>
      <c r="O635" s="161"/>
      <c r="P635" s="161"/>
      <c r="Q635" s="161"/>
      <c r="R635" s="161"/>
      <c r="S635" s="161"/>
      <c r="T635" s="161"/>
      <c r="U635" s="161"/>
      <c r="V635" s="161"/>
      <c r="W635" s="161"/>
      <c r="X635" s="151"/>
      <c r="Y635" s="151"/>
      <c r="Z635" s="151"/>
      <c r="AA635" s="151"/>
      <c r="AB635" s="151"/>
      <c r="AC635" s="151"/>
      <c r="AD635" s="151"/>
      <c r="AE635" s="151"/>
      <c r="AF635" s="151"/>
      <c r="AG635" s="151" t="s">
        <v>127</v>
      </c>
      <c r="AH635" s="151"/>
      <c r="AI635" s="151"/>
      <c r="AJ635" s="151"/>
      <c r="AK635" s="151"/>
      <c r="AL635" s="151"/>
      <c r="AM635" s="151"/>
      <c r="AN635" s="151"/>
      <c r="AO635" s="151"/>
      <c r="AP635" s="151"/>
      <c r="AQ635" s="151"/>
      <c r="AR635" s="151"/>
      <c r="AS635" s="151"/>
      <c r="AT635" s="151"/>
      <c r="AU635" s="151"/>
      <c r="AV635" s="151"/>
      <c r="AW635" s="151"/>
      <c r="AX635" s="151"/>
      <c r="AY635" s="151"/>
      <c r="AZ635" s="151"/>
      <c r="BA635" s="151"/>
      <c r="BB635" s="151"/>
      <c r="BC635" s="151"/>
      <c r="BD635" s="151"/>
      <c r="BE635" s="151"/>
      <c r="BF635" s="151"/>
      <c r="BG635" s="151"/>
      <c r="BH635" s="151"/>
    </row>
    <row r="636" spans="1:60" ht="12.75" outlineLevel="1">
      <c r="A636" s="176">
        <v>102</v>
      </c>
      <c r="B636" s="177" t="s">
        <v>583</v>
      </c>
      <c r="C636" s="187" t="s">
        <v>584</v>
      </c>
      <c r="D636" s="178" t="s">
        <v>473</v>
      </c>
      <c r="E636" s="179">
        <v>1</v>
      </c>
      <c r="F636" s="180"/>
      <c r="G636" s="181">
        <f>ROUND(E636*F636,2)</f>
        <v>0</v>
      </c>
      <c r="H636" s="180"/>
      <c r="I636" s="181">
        <f>ROUND(E636*H636,2)</f>
        <v>0</v>
      </c>
      <c r="J636" s="180"/>
      <c r="K636" s="181">
        <f>ROUND(E636*J636,2)</f>
        <v>0</v>
      </c>
      <c r="L636" s="181">
        <v>21</v>
      </c>
      <c r="M636" s="181">
        <f>G636*(1+L636/100)</f>
        <v>0</v>
      </c>
      <c r="N636" s="181">
        <v>0</v>
      </c>
      <c r="O636" s="181">
        <f>ROUND(E636*N636,2)</f>
        <v>0</v>
      </c>
      <c r="P636" s="181">
        <v>0</v>
      </c>
      <c r="Q636" s="181">
        <f>ROUND(E636*P636,2)</f>
        <v>0</v>
      </c>
      <c r="R636" s="181"/>
      <c r="S636" s="181" t="s">
        <v>123</v>
      </c>
      <c r="T636" s="182" t="s">
        <v>389</v>
      </c>
      <c r="U636" s="161">
        <v>0</v>
      </c>
      <c r="V636" s="161">
        <f>ROUND(E636*U636,2)</f>
        <v>0</v>
      </c>
      <c r="W636" s="161"/>
      <c r="X636" s="151"/>
      <c r="Y636" s="151"/>
      <c r="Z636" s="151"/>
      <c r="AA636" s="151"/>
      <c r="AB636" s="151"/>
      <c r="AC636" s="151"/>
      <c r="AD636" s="151"/>
      <c r="AE636" s="151"/>
      <c r="AF636" s="151"/>
      <c r="AG636" s="151" t="s">
        <v>552</v>
      </c>
      <c r="AH636" s="151"/>
      <c r="AI636" s="151"/>
      <c r="AJ636" s="151"/>
      <c r="AK636" s="151"/>
      <c r="AL636" s="151"/>
      <c r="AM636" s="151"/>
      <c r="AN636" s="151"/>
      <c r="AO636" s="151"/>
      <c r="AP636" s="151"/>
      <c r="AQ636" s="151"/>
      <c r="AR636" s="151"/>
      <c r="AS636" s="151"/>
      <c r="AT636" s="151"/>
      <c r="AU636" s="151"/>
      <c r="AV636" s="151"/>
      <c r="AW636" s="151"/>
      <c r="AX636" s="151"/>
      <c r="AY636" s="151"/>
      <c r="AZ636" s="151"/>
      <c r="BA636" s="151"/>
      <c r="BB636" s="151"/>
      <c r="BC636" s="151"/>
      <c r="BD636" s="151"/>
      <c r="BE636" s="151"/>
      <c r="BF636" s="151"/>
      <c r="BG636" s="151"/>
      <c r="BH636" s="151"/>
    </row>
    <row r="637" spans="1:60" ht="12.75" outlineLevel="1">
      <c r="A637" s="158"/>
      <c r="B637" s="159"/>
      <c r="C637" s="249" t="s">
        <v>585</v>
      </c>
      <c r="D637" s="250"/>
      <c r="E637" s="250"/>
      <c r="F637" s="250"/>
      <c r="G637" s="250"/>
      <c r="H637" s="161"/>
      <c r="I637" s="161"/>
      <c r="J637" s="161"/>
      <c r="K637" s="161"/>
      <c r="L637" s="161"/>
      <c r="M637" s="161"/>
      <c r="N637" s="161"/>
      <c r="O637" s="161"/>
      <c r="P637" s="161"/>
      <c r="Q637" s="161"/>
      <c r="R637" s="161"/>
      <c r="S637" s="161"/>
      <c r="T637" s="161"/>
      <c r="U637" s="161"/>
      <c r="V637" s="161"/>
      <c r="W637" s="161"/>
      <c r="X637" s="151"/>
      <c r="Y637" s="151"/>
      <c r="Z637" s="151"/>
      <c r="AA637" s="151"/>
      <c r="AB637" s="151"/>
      <c r="AC637" s="151"/>
      <c r="AD637" s="151"/>
      <c r="AE637" s="151"/>
      <c r="AF637" s="151"/>
      <c r="AG637" s="151" t="s">
        <v>136</v>
      </c>
      <c r="AH637" s="151"/>
      <c r="AI637" s="151"/>
      <c r="AJ637" s="151"/>
      <c r="AK637" s="151"/>
      <c r="AL637" s="151"/>
      <c r="AM637" s="151"/>
      <c r="AN637" s="151"/>
      <c r="AO637" s="151"/>
      <c r="AP637" s="151"/>
      <c r="AQ637" s="151"/>
      <c r="AR637" s="151"/>
      <c r="AS637" s="151"/>
      <c r="AT637" s="151"/>
      <c r="AU637" s="151"/>
      <c r="AV637" s="151"/>
      <c r="AW637" s="151"/>
      <c r="AX637" s="151"/>
      <c r="AY637" s="151"/>
      <c r="AZ637" s="151"/>
      <c r="BA637" s="183" t="str">
        <f>C637</f>
        <v>Náklady na vyhotovení dokumentace skutečného provedení stavby a její předání objednateli v požadované formě a požadovaném počtu.</v>
      </c>
      <c r="BB637" s="151"/>
      <c r="BC637" s="151"/>
      <c r="BD637" s="151"/>
      <c r="BE637" s="151"/>
      <c r="BF637" s="151"/>
      <c r="BG637" s="151"/>
      <c r="BH637" s="151"/>
    </row>
    <row r="638" spans="1:60" ht="12.75" outlineLevel="1">
      <c r="A638" s="158"/>
      <c r="B638" s="159"/>
      <c r="C638" s="247"/>
      <c r="D638" s="248"/>
      <c r="E638" s="248"/>
      <c r="F638" s="248"/>
      <c r="G638" s="248"/>
      <c r="H638" s="161"/>
      <c r="I638" s="161"/>
      <c r="J638" s="161"/>
      <c r="K638" s="161"/>
      <c r="L638" s="161"/>
      <c r="M638" s="161"/>
      <c r="N638" s="161"/>
      <c r="O638" s="161"/>
      <c r="P638" s="161"/>
      <c r="Q638" s="161"/>
      <c r="R638" s="161"/>
      <c r="S638" s="161"/>
      <c r="T638" s="161"/>
      <c r="U638" s="161"/>
      <c r="V638" s="161"/>
      <c r="W638" s="161"/>
      <c r="X638" s="151"/>
      <c r="Y638" s="151"/>
      <c r="Z638" s="151"/>
      <c r="AA638" s="151"/>
      <c r="AB638" s="151"/>
      <c r="AC638" s="151"/>
      <c r="AD638" s="151"/>
      <c r="AE638" s="151"/>
      <c r="AF638" s="151"/>
      <c r="AG638" s="151" t="s">
        <v>127</v>
      </c>
      <c r="AH638" s="151"/>
      <c r="AI638" s="151"/>
      <c r="AJ638" s="151"/>
      <c r="AK638" s="151"/>
      <c r="AL638" s="151"/>
      <c r="AM638" s="151"/>
      <c r="AN638" s="151"/>
      <c r="AO638" s="151"/>
      <c r="AP638" s="151"/>
      <c r="AQ638" s="151"/>
      <c r="AR638" s="151"/>
      <c r="AS638" s="151"/>
      <c r="AT638" s="151"/>
      <c r="AU638" s="151"/>
      <c r="AV638" s="151"/>
      <c r="AW638" s="151"/>
      <c r="AX638" s="151"/>
      <c r="AY638" s="151"/>
      <c r="AZ638" s="151"/>
      <c r="BA638" s="151"/>
      <c r="BB638" s="151"/>
      <c r="BC638" s="151"/>
      <c r="BD638" s="151"/>
      <c r="BE638" s="151"/>
      <c r="BF638" s="151"/>
      <c r="BG638" s="151"/>
      <c r="BH638" s="151"/>
    </row>
    <row r="639" spans="1:60" ht="12.75" outlineLevel="1">
      <c r="A639" s="176">
        <v>103</v>
      </c>
      <c r="B639" s="177" t="s">
        <v>586</v>
      </c>
      <c r="C639" s="187" t="s">
        <v>587</v>
      </c>
      <c r="D639" s="178" t="s">
        <v>473</v>
      </c>
      <c r="E639" s="179">
        <v>1</v>
      </c>
      <c r="F639" s="180"/>
      <c r="G639" s="181">
        <f>ROUND(E639*F639,2)</f>
        <v>0</v>
      </c>
      <c r="H639" s="180"/>
      <c r="I639" s="181">
        <f>ROUND(E639*H639,2)</f>
        <v>0</v>
      </c>
      <c r="J639" s="180"/>
      <c r="K639" s="181">
        <f>ROUND(E639*J639,2)</f>
        <v>0</v>
      </c>
      <c r="L639" s="181">
        <v>21</v>
      </c>
      <c r="M639" s="181">
        <f>G639*(1+L639/100)</f>
        <v>0</v>
      </c>
      <c r="N639" s="181">
        <v>0</v>
      </c>
      <c r="O639" s="181">
        <f>ROUND(E639*N639,2)</f>
        <v>0</v>
      </c>
      <c r="P639" s="181">
        <v>0</v>
      </c>
      <c r="Q639" s="181">
        <f>ROUND(E639*P639,2)</f>
        <v>0</v>
      </c>
      <c r="R639" s="181"/>
      <c r="S639" s="181" t="s">
        <v>123</v>
      </c>
      <c r="T639" s="182" t="s">
        <v>389</v>
      </c>
      <c r="U639" s="161">
        <v>0</v>
      </c>
      <c r="V639" s="161">
        <f>ROUND(E639*U639,2)</f>
        <v>0</v>
      </c>
      <c r="W639" s="161"/>
      <c r="X639" s="151"/>
      <c r="Y639" s="151"/>
      <c r="Z639" s="151"/>
      <c r="AA639" s="151"/>
      <c r="AB639" s="151"/>
      <c r="AC639" s="151"/>
      <c r="AD639" s="151"/>
      <c r="AE639" s="151"/>
      <c r="AF639" s="151"/>
      <c r="AG639" s="151" t="s">
        <v>552</v>
      </c>
      <c r="AH639" s="151"/>
      <c r="AI639" s="151"/>
      <c r="AJ639" s="151"/>
      <c r="AK639" s="151"/>
      <c r="AL639" s="151"/>
      <c r="AM639" s="151"/>
      <c r="AN639" s="151"/>
      <c r="AO639" s="151"/>
      <c r="AP639" s="151"/>
      <c r="AQ639" s="151"/>
      <c r="AR639" s="151"/>
      <c r="AS639" s="151"/>
      <c r="AT639" s="151"/>
      <c r="AU639" s="151"/>
      <c r="AV639" s="151"/>
      <c r="AW639" s="151"/>
      <c r="AX639" s="151"/>
      <c r="AY639" s="151"/>
      <c r="AZ639" s="151"/>
      <c r="BA639" s="151"/>
      <c r="BB639" s="151"/>
      <c r="BC639" s="151"/>
      <c r="BD639" s="151"/>
      <c r="BE639" s="151"/>
      <c r="BF639" s="151"/>
      <c r="BG639" s="151"/>
      <c r="BH639" s="151"/>
    </row>
    <row r="640" spans="1:60" ht="12.75" outlineLevel="1">
      <c r="A640" s="158"/>
      <c r="B640" s="159"/>
      <c r="C640" s="249" t="s">
        <v>588</v>
      </c>
      <c r="D640" s="250"/>
      <c r="E640" s="250"/>
      <c r="F640" s="250"/>
      <c r="G640" s="250"/>
      <c r="H640" s="161"/>
      <c r="I640" s="161"/>
      <c r="J640" s="161"/>
      <c r="K640" s="161"/>
      <c r="L640" s="161"/>
      <c r="M640" s="161"/>
      <c r="N640" s="161"/>
      <c r="O640" s="161"/>
      <c r="P640" s="161"/>
      <c r="Q640" s="161"/>
      <c r="R640" s="161"/>
      <c r="S640" s="161"/>
      <c r="T640" s="161"/>
      <c r="U640" s="161"/>
      <c r="V640" s="161"/>
      <c r="W640" s="161"/>
      <c r="X640" s="151"/>
      <c r="Y640" s="151"/>
      <c r="Z640" s="151"/>
      <c r="AA640" s="151"/>
      <c r="AB640" s="151"/>
      <c r="AC640" s="151"/>
      <c r="AD640" s="151"/>
      <c r="AE640" s="151"/>
      <c r="AF640" s="151"/>
      <c r="AG640" s="151" t="s">
        <v>136</v>
      </c>
      <c r="AH640" s="151"/>
      <c r="AI640" s="151"/>
      <c r="AJ640" s="151"/>
      <c r="AK640" s="151"/>
      <c r="AL640" s="151"/>
      <c r="AM640" s="151"/>
      <c r="AN640" s="151"/>
      <c r="AO640" s="151"/>
      <c r="AP640" s="151"/>
      <c r="AQ640" s="151"/>
      <c r="AR640" s="151"/>
      <c r="AS640" s="151"/>
      <c r="AT640" s="151"/>
      <c r="AU640" s="151"/>
      <c r="AV640" s="151"/>
      <c r="AW640" s="151"/>
      <c r="AX640" s="151"/>
      <c r="AY640" s="151"/>
      <c r="AZ640" s="151"/>
      <c r="BA640" s="183" t="str">
        <f>C640</f>
        <v>Náklady na provedení skutečného zaměření stavby v rozsahu nezbytném pro zápis změny do katastru nemovitostí.</v>
      </c>
      <c r="BB640" s="151"/>
      <c r="BC640" s="151"/>
      <c r="BD640" s="151"/>
      <c r="BE640" s="151"/>
      <c r="BF640" s="151"/>
      <c r="BG640" s="151"/>
      <c r="BH640" s="151"/>
    </row>
    <row r="641" spans="1:60" ht="12.75" outlineLevel="1">
      <c r="A641" s="158"/>
      <c r="B641" s="159"/>
      <c r="C641" s="247"/>
      <c r="D641" s="248"/>
      <c r="E641" s="248"/>
      <c r="F641" s="248"/>
      <c r="G641" s="248"/>
      <c r="H641" s="161"/>
      <c r="I641" s="161"/>
      <c r="J641" s="161"/>
      <c r="K641" s="161"/>
      <c r="L641" s="161"/>
      <c r="M641" s="161"/>
      <c r="N641" s="161"/>
      <c r="O641" s="161"/>
      <c r="P641" s="161"/>
      <c r="Q641" s="161"/>
      <c r="R641" s="161"/>
      <c r="S641" s="161"/>
      <c r="T641" s="161"/>
      <c r="U641" s="161"/>
      <c r="V641" s="161"/>
      <c r="W641" s="161"/>
      <c r="X641" s="151"/>
      <c r="Y641" s="151"/>
      <c r="Z641" s="151"/>
      <c r="AA641" s="151"/>
      <c r="AB641" s="151"/>
      <c r="AC641" s="151"/>
      <c r="AD641" s="151"/>
      <c r="AE641" s="151"/>
      <c r="AF641" s="151"/>
      <c r="AG641" s="151" t="s">
        <v>127</v>
      </c>
      <c r="AH641" s="151"/>
      <c r="AI641" s="151"/>
      <c r="AJ641" s="151"/>
      <c r="AK641" s="151"/>
      <c r="AL641" s="151"/>
      <c r="AM641" s="151"/>
      <c r="AN641" s="151"/>
      <c r="AO641" s="151"/>
      <c r="AP641" s="151"/>
      <c r="AQ641" s="151"/>
      <c r="AR641" s="151"/>
      <c r="AS641" s="151"/>
      <c r="AT641" s="151"/>
      <c r="AU641" s="151"/>
      <c r="AV641" s="151"/>
      <c r="AW641" s="151"/>
      <c r="AX641" s="151"/>
      <c r="AY641" s="151"/>
      <c r="AZ641" s="151"/>
      <c r="BA641" s="151"/>
      <c r="BB641" s="151"/>
      <c r="BC641" s="151"/>
      <c r="BD641" s="151"/>
      <c r="BE641" s="151"/>
      <c r="BF641" s="151"/>
      <c r="BG641" s="151"/>
      <c r="BH641" s="151"/>
    </row>
    <row r="642" spans="1:60" ht="12.75" outlineLevel="1">
      <c r="A642" s="176">
        <v>104</v>
      </c>
      <c r="B642" s="177" t="s">
        <v>589</v>
      </c>
      <c r="C642" s="187" t="s">
        <v>590</v>
      </c>
      <c r="D642" s="178" t="s">
        <v>473</v>
      </c>
      <c r="E642" s="179">
        <v>0</v>
      </c>
      <c r="F642" s="180"/>
      <c r="G642" s="181">
        <f>ROUND(E642*F642,2)</f>
        <v>0</v>
      </c>
      <c r="H642" s="180"/>
      <c r="I642" s="181">
        <f>ROUND(E642*H642,2)</f>
        <v>0</v>
      </c>
      <c r="J642" s="180"/>
      <c r="K642" s="181">
        <f>ROUND(E642*J642,2)</f>
        <v>0</v>
      </c>
      <c r="L642" s="181">
        <v>21</v>
      </c>
      <c r="M642" s="181">
        <f>G642*(1+L642/100)</f>
        <v>0</v>
      </c>
      <c r="N642" s="181">
        <v>0</v>
      </c>
      <c r="O642" s="181">
        <f>ROUND(E642*N642,2)</f>
        <v>0</v>
      </c>
      <c r="P642" s="181">
        <v>0</v>
      </c>
      <c r="Q642" s="181">
        <f>ROUND(E642*P642,2)</f>
        <v>0</v>
      </c>
      <c r="R642" s="181"/>
      <c r="S642" s="181" t="s">
        <v>123</v>
      </c>
      <c r="T642" s="182" t="s">
        <v>389</v>
      </c>
      <c r="U642" s="161">
        <v>0</v>
      </c>
      <c r="V642" s="161">
        <f>ROUND(E642*U642,2)</f>
        <v>0</v>
      </c>
      <c r="W642" s="161"/>
      <c r="X642" s="151"/>
      <c r="Y642" s="151"/>
      <c r="Z642" s="151"/>
      <c r="AA642" s="151"/>
      <c r="AB642" s="151"/>
      <c r="AC642" s="151"/>
      <c r="AD642" s="151"/>
      <c r="AE642" s="151"/>
      <c r="AF642" s="151"/>
      <c r="AG642" s="151" t="s">
        <v>556</v>
      </c>
      <c r="AH642" s="151"/>
      <c r="AI642" s="151"/>
      <c r="AJ642" s="151"/>
      <c r="AK642" s="151"/>
      <c r="AL642" s="151"/>
      <c r="AM642" s="151"/>
      <c r="AN642" s="151"/>
      <c r="AO642" s="151"/>
      <c r="AP642" s="151"/>
      <c r="AQ642" s="151"/>
      <c r="AR642" s="151"/>
      <c r="AS642" s="151"/>
      <c r="AT642" s="151"/>
      <c r="AU642" s="151"/>
      <c r="AV642" s="151"/>
      <c r="AW642" s="151"/>
      <c r="AX642" s="151"/>
      <c r="AY642" s="151"/>
      <c r="AZ642" s="151"/>
      <c r="BA642" s="151"/>
      <c r="BB642" s="151"/>
      <c r="BC642" s="151"/>
      <c r="BD642" s="151"/>
      <c r="BE642" s="151"/>
      <c r="BF642" s="151"/>
      <c r="BG642" s="151"/>
      <c r="BH642" s="151"/>
    </row>
    <row r="643" spans="1:60" ht="22.5" outlineLevel="1">
      <c r="A643" s="158"/>
      <c r="B643" s="159"/>
      <c r="C643" s="249" t="s">
        <v>591</v>
      </c>
      <c r="D643" s="250"/>
      <c r="E643" s="250"/>
      <c r="F643" s="250"/>
      <c r="G643" s="250"/>
      <c r="H643" s="161"/>
      <c r="I643" s="161"/>
      <c r="J643" s="161"/>
      <c r="K643" s="161"/>
      <c r="L643" s="161"/>
      <c r="M643" s="161"/>
      <c r="N643" s="161"/>
      <c r="O643" s="161"/>
      <c r="P643" s="161"/>
      <c r="Q643" s="161"/>
      <c r="R643" s="161"/>
      <c r="S643" s="161"/>
      <c r="T643" s="161"/>
      <c r="U643" s="161"/>
      <c r="V643" s="161"/>
      <c r="W643" s="161"/>
      <c r="X643" s="151"/>
      <c r="Y643" s="151"/>
      <c r="Z643" s="151"/>
      <c r="AA643" s="151"/>
      <c r="AB643" s="151"/>
      <c r="AC643" s="151"/>
      <c r="AD643" s="151"/>
      <c r="AE643" s="151"/>
      <c r="AF643" s="151"/>
      <c r="AG643" s="151" t="s">
        <v>136</v>
      </c>
      <c r="AH643" s="151"/>
      <c r="AI643" s="151"/>
      <c r="AJ643" s="151"/>
      <c r="AK643" s="151"/>
      <c r="AL643" s="151"/>
      <c r="AM643" s="151"/>
      <c r="AN643" s="151"/>
      <c r="AO643" s="151"/>
      <c r="AP643" s="151"/>
      <c r="AQ643" s="151"/>
      <c r="AR643" s="151"/>
      <c r="AS643" s="151"/>
      <c r="AT643" s="151"/>
      <c r="AU643" s="151"/>
      <c r="AV643" s="151"/>
      <c r="AW643" s="151"/>
      <c r="AX643" s="151"/>
      <c r="AY643" s="151"/>
      <c r="AZ643" s="151"/>
      <c r="BA643" s="183" t="str">
        <f>C643</f>
        <v>Náklady zhotovitele spojené se zabezpečením a poskytnutím zajišťovacích bankovních záruk, pokud je zadavatel požaduje v obchodních podmínkách.</v>
      </c>
      <c r="BB643" s="151"/>
      <c r="BC643" s="151"/>
      <c r="BD643" s="151"/>
      <c r="BE643" s="151"/>
      <c r="BF643" s="151"/>
      <c r="BG643" s="151"/>
      <c r="BH643" s="151"/>
    </row>
    <row r="644" spans="1:60" ht="12.75" outlineLevel="1">
      <c r="A644" s="158"/>
      <c r="B644" s="159"/>
      <c r="C644" s="247"/>
      <c r="D644" s="248"/>
      <c r="E644" s="248"/>
      <c r="F644" s="248"/>
      <c r="G644" s="248"/>
      <c r="H644" s="161"/>
      <c r="I644" s="161"/>
      <c r="J644" s="161"/>
      <c r="K644" s="161"/>
      <c r="L644" s="161"/>
      <c r="M644" s="161"/>
      <c r="N644" s="161"/>
      <c r="O644" s="161"/>
      <c r="P644" s="161"/>
      <c r="Q644" s="161"/>
      <c r="R644" s="161"/>
      <c r="S644" s="161"/>
      <c r="T644" s="161"/>
      <c r="U644" s="161"/>
      <c r="V644" s="161"/>
      <c r="W644" s="161"/>
      <c r="X644" s="151"/>
      <c r="Y644" s="151"/>
      <c r="Z644" s="151"/>
      <c r="AA644" s="151"/>
      <c r="AB644" s="151"/>
      <c r="AC644" s="151"/>
      <c r="AD644" s="151"/>
      <c r="AE644" s="151"/>
      <c r="AF644" s="151"/>
      <c r="AG644" s="151" t="s">
        <v>127</v>
      </c>
      <c r="AH644" s="151"/>
      <c r="AI644" s="151"/>
      <c r="AJ644" s="151"/>
      <c r="AK644" s="151"/>
      <c r="AL644" s="151"/>
      <c r="AM644" s="151"/>
      <c r="AN644" s="151"/>
      <c r="AO644" s="151"/>
      <c r="AP644" s="151"/>
      <c r="AQ644" s="151"/>
      <c r="AR644" s="151"/>
      <c r="AS644" s="151"/>
      <c r="AT644" s="151"/>
      <c r="AU644" s="151"/>
      <c r="AV644" s="151"/>
      <c r="AW644" s="151"/>
      <c r="AX644" s="151"/>
      <c r="AY644" s="151"/>
      <c r="AZ644" s="151"/>
      <c r="BA644" s="151"/>
      <c r="BB644" s="151"/>
      <c r="BC644" s="151"/>
      <c r="BD644" s="151"/>
      <c r="BE644" s="151"/>
      <c r="BF644" s="151"/>
      <c r="BG644" s="151"/>
      <c r="BH644" s="151"/>
    </row>
    <row r="645" spans="1:60" ht="12.75" outlineLevel="1">
      <c r="A645" s="176">
        <v>105</v>
      </c>
      <c r="B645" s="177" t="s">
        <v>592</v>
      </c>
      <c r="C645" s="187" t="s">
        <v>593</v>
      </c>
      <c r="D645" s="178" t="s">
        <v>473</v>
      </c>
      <c r="E645" s="179">
        <v>0</v>
      </c>
      <c r="F645" s="180"/>
      <c r="G645" s="181">
        <f>ROUND(E645*F645,2)</f>
        <v>0</v>
      </c>
      <c r="H645" s="180"/>
      <c r="I645" s="181">
        <f>ROUND(E645*H645,2)</f>
        <v>0</v>
      </c>
      <c r="J645" s="180"/>
      <c r="K645" s="181">
        <f>ROUND(E645*J645,2)</f>
        <v>0</v>
      </c>
      <c r="L645" s="181">
        <v>21</v>
      </c>
      <c r="M645" s="181">
        <f>G645*(1+L645/100)</f>
        <v>0</v>
      </c>
      <c r="N645" s="181">
        <v>0</v>
      </c>
      <c r="O645" s="181">
        <f>ROUND(E645*N645,2)</f>
        <v>0</v>
      </c>
      <c r="P645" s="181">
        <v>0</v>
      </c>
      <c r="Q645" s="181">
        <f>ROUND(E645*P645,2)</f>
        <v>0</v>
      </c>
      <c r="R645" s="181"/>
      <c r="S645" s="181" t="s">
        <v>123</v>
      </c>
      <c r="T645" s="182" t="s">
        <v>389</v>
      </c>
      <c r="U645" s="161">
        <v>0</v>
      </c>
      <c r="V645" s="161">
        <f>ROUND(E645*U645,2)</f>
        <v>0</v>
      </c>
      <c r="W645" s="161"/>
      <c r="X645" s="151"/>
      <c r="Y645" s="151"/>
      <c r="Z645" s="151"/>
      <c r="AA645" s="151"/>
      <c r="AB645" s="151"/>
      <c r="AC645" s="151"/>
      <c r="AD645" s="151"/>
      <c r="AE645" s="151"/>
      <c r="AF645" s="151"/>
      <c r="AG645" s="151" t="s">
        <v>556</v>
      </c>
      <c r="AH645" s="151"/>
      <c r="AI645" s="151"/>
      <c r="AJ645" s="151"/>
      <c r="AK645" s="151"/>
      <c r="AL645" s="151"/>
      <c r="AM645" s="151"/>
      <c r="AN645" s="151"/>
      <c r="AO645" s="151"/>
      <c r="AP645" s="151"/>
      <c r="AQ645" s="151"/>
      <c r="AR645" s="151"/>
      <c r="AS645" s="151"/>
      <c r="AT645" s="151"/>
      <c r="AU645" s="151"/>
      <c r="AV645" s="151"/>
      <c r="AW645" s="151"/>
      <c r="AX645" s="151"/>
      <c r="AY645" s="151"/>
      <c r="AZ645" s="151"/>
      <c r="BA645" s="151"/>
      <c r="BB645" s="151"/>
      <c r="BC645" s="151"/>
      <c r="BD645" s="151"/>
      <c r="BE645" s="151"/>
      <c r="BF645" s="151"/>
      <c r="BG645" s="151"/>
      <c r="BH645" s="151"/>
    </row>
    <row r="646" spans="1:60" ht="22.5" outlineLevel="1">
      <c r="A646" s="158"/>
      <c r="B646" s="159"/>
      <c r="C646" s="249" t="s">
        <v>594</v>
      </c>
      <c r="D646" s="250"/>
      <c r="E646" s="250"/>
      <c r="F646" s="250"/>
      <c r="G646" s="250"/>
      <c r="H646" s="161"/>
      <c r="I646" s="161"/>
      <c r="J646" s="161"/>
      <c r="K646" s="161"/>
      <c r="L646" s="161"/>
      <c r="M646" s="161"/>
      <c r="N646" s="161"/>
      <c r="O646" s="161"/>
      <c r="P646" s="161"/>
      <c r="Q646" s="161"/>
      <c r="R646" s="161"/>
      <c r="S646" s="161"/>
      <c r="T646" s="161"/>
      <c r="U646" s="161"/>
      <c r="V646" s="161"/>
      <c r="W646" s="161"/>
      <c r="X646" s="151"/>
      <c r="Y646" s="151"/>
      <c r="Z646" s="151"/>
      <c r="AA646" s="151"/>
      <c r="AB646" s="151"/>
      <c r="AC646" s="151"/>
      <c r="AD646" s="151"/>
      <c r="AE646" s="151"/>
      <c r="AF646" s="151"/>
      <c r="AG646" s="151" t="s">
        <v>136</v>
      </c>
      <c r="AH646" s="151"/>
      <c r="AI646" s="151"/>
      <c r="AJ646" s="151"/>
      <c r="AK646" s="151"/>
      <c r="AL646" s="151"/>
      <c r="AM646" s="151"/>
      <c r="AN646" s="151"/>
      <c r="AO646" s="151"/>
      <c r="AP646" s="151"/>
      <c r="AQ646" s="151"/>
      <c r="AR646" s="151"/>
      <c r="AS646" s="151"/>
      <c r="AT646" s="151"/>
      <c r="AU646" s="151"/>
      <c r="AV646" s="151"/>
      <c r="AW646" s="151"/>
      <c r="AX646" s="151"/>
      <c r="AY646" s="151"/>
      <c r="AZ646" s="151"/>
      <c r="BA646" s="183" t="str">
        <f>C646</f>
        <v>Náklady zhotovitele spojené se zabezpečením a poskytnutím zajišťovacích bankovních záruk za řádné provedení díla, pokud je zadavatel požaduje v obchodních podmínkách.</v>
      </c>
      <c r="BB646" s="151"/>
      <c r="BC646" s="151"/>
      <c r="BD646" s="151"/>
      <c r="BE646" s="151"/>
      <c r="BF646" s="151"/>
      <c r="BG646" s="151"/>
      <c r="BH646" s="151"/>
    </row>
    <row r="647" spans="1:60" ht="12.75" outlineLevel="1">
      <c r="A647" s="158"/>
      <c r="B647" s="159"/>
      <c r="C647" s="247"/>
      <c r="D647" s="248"/>
      <c r="E647" s="248"/>
      <c r="F647" s="248"/>
      <c r="G647" s="248"/>
      <c r="H647" s="161"/>
      <c r="I647" s="161"/>
      <c r="J647" s="161"/>
      <c r="K647" s="161"/>
      <c r="L647" s="161"/>
      <c r="M647" s="161"/>
      <c r="N647" s="161"/>
      <c r="O647" s="161"/>
      <c r="P647" s="161"/>
      <c r="Q647" s="161"/>
      <c r="R647" s="161"/>
      <c r="S647" s="161"/>
      <c r="T647" s="161"/>
      <c r="U647" s="161"/>
      <c r="V647" s="161"/>
      <c r="W647" s="161"/>
      <c r="X647" s="151"/>
      <c r="Y647" s="151"/>
      <c r="Z647" s="151"/>
      <c r="AA647" s="151"/>
      <c r="AB647" s="151"/>
      <c r="AC647" s="151"/>
      <c r="AD647" s="151"/>
      <c r="AE647" s="151"/>
      <c r="AF647" s="151"/>
      <c r="AG647" s="151" t="s">
        <v>127</v>
      </c>
      <c r="AH647" s="151"/>
      <c r="AI647" s="151"/>
      <c r="AJ647" s="151"/>
      <c r="AK647" s="151"/>
      <c r="AL647" s="151"/>
      <c r="AM647" s="151"/>
      <c r="AN647" s="151"/>
      <c r="AO647" s="151"/>
      <c r="AP647" s="151"/>
      <c r="AQ647" s="151"/>
      <c r="AR647" s="151"/>
      <c r="AS647" s="151"/>
      <c r="AT647" s="151"/>
      <c r="AU647" s="151"/>
      <c r="AV647" s="151"/>
      <c r="AW647" s="151"/>
      <c r="AX647" s="151"/>
      <c r="AY647" s="151"/>
      <c r="AZ647" s="151"/>
      <c r="BA647" s="151"/>
      <c r="BB647" s="151"/>
      <c r="BC647" s="151"/>
      <c r="BD647" s="151"/>
      <c r="BE647" s="151"/>
      <c r="BF647" s="151"/>
      <c r="BG647" s="151"/>
      <c r="BH647" s="151"/>
    </row>
    <row r="648" spans="1:60" ht="12.75" outlineLevel="1">
      <c r="A648" s="176">
        <v>106</v>
      </c>
      <c r="B648" s="177" t="s">
        <v>595</v>
      </c>
      <c r="C648" s="187" t="s">
        <v>596</v>
      </c>
      <c r="D648" s="178" t="s">
        <v>473</v>
      </c>
      <c r="E648" s="179">
        <v>0</v>
      </c>
      <c r="F648" s="180"/>
      <c r="G648" s="181">
        <f>ROUND(E648*F648,2)</f>
        <v>0</v>
      </c>
      <c r="H648" s="180"/>
      <c r="I648" s="181">
        <f>ROUND(E648*H648,2)</f>
        <v>0</v>
      </c>
      <c r="J648" s="180"/>
      <c r="K648" s="181">
        <f>ROUND(E648*J648,2)</f>
        <v>0</v>
      </c>
      <c r="L648" s="181">
        <v>21</v>
      </c>
      <c r="M648" s="181">
        <f>G648*(1+L648/100)</f>
        <v>0</v>
      </c>
      <c r="N648" s="181">
        <v>0</v>
      </c>
      <c r="O648" s="181">
        <f>ROUND(E648*N648,2)</f>
        <v>0</v>
      </c>
      <c r="P648" s="181">
        <v>0</v>
      </c>
      <c r="Q648" s="181">
        <f>ROUND(E648*P648,2)</f>
        <v>0</v>
      </c>
      <c r="R648" s="181"/>
      <c r="S648" s="181" t="s">
        <v>123</v>
      </c>
      <c r="T648" s="182" t="s">
        <v>389</v>
      </c>
      <c r="U648" s="161">
        <v>0</v>
      </c>
      <c r="V648" s="161">
        <f>ROUND(E648*U648,2)</f>
        <v>0</v>
      </c>
      <c r="W648" s="161"/>
      <c r="X648" s="151"/>
      <c r="Y648" s="151"/>
      <c r="Z648" s="151"/>
      <c r="AA648" s="151"/>
      <c r="AB648" s="151"/>
      <c r="AC648" s="151"/>
      <c r="AD648" s="151"/>
      <c r="AE648" s="151"/>
      <c r="AF648" s="151"/>
      <c r="AG648" s="151" t="s">
        <v>556</v>
      </c>
      <c r="AH648" s="151"/>
      <c r="AI648" s="151"/>
      <c r="AJ648" s="151"/>
      <c r="AK648" s="151"/>
      <c r="AL648" s="151"/>
      <c r="AM648" s="151"/>
      <c r="AN648" s="151"/>
      <c r="AO648" s="151"/>
      <c r="AP648" s="151"/>
      <c r="AQ648" s="151"/>
      <c r="AR648" s="151"/>
      <c r="AS648" s="151"/>
      <c r="AT648" s="151"/>
      <c r="AU648" s="151"/>
      <c r="AV648" s="151"/>
      <c r="AW648" s="151"/>
      <c r="AX648" s="151"/>
      <c r="AY648" s="151"/>
      <c r="AZ648" s="151"/>
      <c r="BA648" s="151"/>
      <c r="BB648" s="151"/>
      <c r="BC648" s="151"/>
      <c r="BD648" s="151"/>
      <c r="BE648" s="151"/>
      <c r="BF648" s="151"/>
      <c r="BG648" s="151"/>
      <c r="BH648" s="151"/>
    </row>
    <row r="649" spans="1:60" ht="22.5" outlineLevel="1">
      <c r="A649" s="158"/>
      <c r="B649" s="159"/>
      <c r="C649" s="249" t="s">
        <v>597</v>
      </c>
      <c r="D649" s="250"/>
      <c r="E649" s="250"/>
      <c r="F649" s="250"/>
      <c r="G649" s="250"/>
      <c r="H649" s="161"/>
      <c r="I649" s="161"/>
      <c r="J649" s="161"/>
      <c r="K649" s="161"/>
      <c r="L649" s="161"/>
      <c r="M649" s="161"/>
      <c r="N649" s="161"/>
      <c r="O649" s="161"/>
      <c r="P649" s="161"/>
      <c r="Q649" s="161"/>
      <c r="R649" s="161"/>
      <c r="S649" s="161"/>
      <c r="T649" s="161"/>
      <c r="U649" s="161"/>
      <c r="V649" s="161"/>
      <c r="W649" s="161"/>
      <c r="X649" s="151"/>
      <c r="Y649" s="151"/>
      <c r="Z649" s="151"/>
      <c r="AA649" s="151"/>
      <c r="AB649" s="151"/>
      <c r="AC649" s="151"/>
      <c r="AD649" s="151"/>
      <c r="AE649" s="151"/>
      <c r="AF649" s="151"/>
      <c r="AG649" s="151" t="s">
        <v>136</v>
      </c>
      <c r="AH649" s="151"/>
      <c r="AI649" s="151"/>
      <c r="AJ649" s="151"/>
      <c r="AK649" s="151"/>
      <c r="AL649" s="151"/>
      <c r="AM649" s="151"/>
      <c r="AN649" s="151"/>
      <c r="AO649" s="151"/>
      <c r="AP649" s="151"/>
      <c r="AQ649" s="151"/>
      <c r="AR649" s="151"/>
      <c r="AS649" s="151"/>
      <c r="AT649" s="151"/>
      <c r="AU649" s="151"/>
      <c r="AV649" s="151"/>
      <c r="AW649" s="151"/>
      <c r="AX649" s="151"/>
      <c r="AY649" s="151"/>
      <c r="AZ649" s="151"/>
      <c r="BA649" s="183" t="str">
        <f>C649</f>
        <v>Náklady zhotovitele spojené se zabezpečením a poskytnutím zajišťovacích bankovních záruk za splnění záručních podmínek, pokud je zadavatel požaduje v obchodních podmínkách.</v>
      </c>
      <c r="BB649" s="151"/>
      <c r="BC649" s="151"/>
      <c r="BD649" s="151"/>
      <c r="BE649" s="151"/>
      <c r="BF649" s="151"/>
      <c r="BG649" s="151"/>
      <c r="BH649" s="151"/>
    </row>
    <row r="650" spans="1:60" ht="12.75" outlineLevel="1">
      <c r="A650" s="158"/>
      <c r="B650" s="159"/>
      <c r="C650" s="247"/>
      <c r="D650" s="248"/>
      <c r="E650" s="248"/>
      <c r="F650" s="248"/>
      <c r="G650" s="248"/>
      <c r="H650" s="161"/>
      <c r="I650" s="161"/>
      <c r="J650" s="161"/>
      <c r="K650" s="161"/>
      <c r="L650" s="161"/>
      <c r="M650" s="161"/>
      <c r="N650" s="161"/>
      <c r="O650" s="161"/>
      <c r="P650" s="161"/>
      <c r="Q650" s="161"/>
      <c r="R650" s="161"/>
      <c r="S650" s="161"/>
      <c r="T650" s="161"/>
      <c r="U650" s="161"/>
      <c r="V650" s="161"/>
      <c r="W650" s="161"/>
      <c r="X650" s="151"/>
      <c r="Y650" s="151"/>
      <c r="Z650" s="151"/>
      <c r="AA650" s="151"/>
      <c r="AB650" s="151"/>
      <c r="AC650" s="151"/>
      <c r="AD650" s="151"/>
      <c r="AE650" s="151"/>
      <c r="AF650" s="151"/>
      <c r="AG650" s="151" t="s">
        <v>127</v>
      </c>
      <c r="AH650" s="151"/>
      <c r="AI650" s="151"/>
      <c r="AJ650" s="151"/>
      <c r="AK650" s="151"/>
      <c r="AL650" s="151"/>
      <c r="AM650" s="151"/>
      <c r="AN650" s="151"/>
      <c r="AO650" s="151"/>
      <c r="AP650" s="151"/>
      <c r="AQ650" s="151"/>
      <c r="AR650" s="151"/>
      <c r="AS650" s="151"/>
      <c r="AT650" s="151"/>
      <c r="AU650" s="151"/>
      <c r="AV650" s="151"/>
      <c r="AW650" s="151"/>
      <c r="AX650" s="151"/>
      <c r="AY650" s="151"/>
      <c r="AZ650" s="151"/>
      <c r="BA650" s="151"/>
      <c r="BB650" s="151"/>
      <c r="BC650" s="151"/>
      <c r="BD650" s="151"/>
      <c r="BE650" s="151"/>
      <c r="BF650" s="151"/>
      <c r="BG650" s="151"/>
      <c r="BH650" s="151"/>
    </row>
    <row r="651" spans="1:60" ht="12.75" outlineLevel="1">
      <c r="A651" s="176">
        <v>107</v>
      </c>
      <c r="B651" s="177" t="s">
        <v>598</v>
      </c>
      <c r="C651" s="187" t="s">
        <v>599</v>
      </c>
      <c r="D651" s="178" t="s">
        <v>473</v>
      </c>
      <c r="E651" s="179">
        <v>0</v>
      </c>
      <c r="F651" s="180"/>
      <c r="G651" s="181">
        <f>ROUND(E651*F651,2)</f>
        <v>0</v>
      </c>
      <c r="H651" s="180"/>
      <c r="I651" s="181">
        <f>ROUND(E651*H651,2)</f>
        <v>0</v>
      </c>
      <c r="J651" s="180"/>
      <c r="K651" s="181">
        <f>ROUND(E651*J651,2)</f>
        <v>0</v>
      </c>
      <c r="L651" s="181">
        <v>21</v>
      </c>
      <c r="M651" s="181">
        <f>G651*(1+L651/100)</f>
        <v>0</v>
      </c>
      <c r="N651" s="181">
        <v>0</v>
      </c>
      <c r="O651" s="181">
        <f>ROUND(E651*N651,2)</f>
        <v>0</v>
      </c>
      <c r="P651" s="181">
        <v>0</v>
      </c>
      <c r="Q651" s="181">
        <f>ROUND(E651*P651,2)</f>
        <v>0</v>
      </c>
      <c r="R651" s="181"/>
      <c r="S651" s="181" t="s">
        <v>123</v>
      </c>
      <c r="T651" s="182" t="s">
        <v>389</v>
      </c>
      <c r="U651" s="161">
        <v>0</v>
      </c>
      <c r="V651" s="161">
        <f>ROUND(E651*U651,2)</f>
        <v>0</v>
      </c>
      <c r="W651" s="161"/>
      <c r="X651" s="151"/>
      <c r="Y651" s="151"/>
      <c r="Z651" s="151"/>
      <c r="AA651" s="151"/>
      <c r="AB651" s="151"/>
      <c r="AC651" s="151"/>
      <c r="AD651" s="151"/>
      <c r="AE651" s="151"/>
      <c r="AF651" s="151"/>
      <c r="AG651" s="151" t="s">
        <v>556</v>
      </c>
      <c r="AH651" s="151"/>
      <c r="AI651" s="151"/>
      <c r="AJ651" s="151"/>
      <c r="AK651" s="151"/>
      <c r="AL651" s="151"/>
      <c r="AM651" s="151"/>
      <c r="AN651" s="151"/>
      <c r="AO651" s="151"/>
      <c r="AP651" s="151"/>
      <c r="AQ651" s="151"/>
      <c r="AR651" s="151"/>
      <c r="AS651" s="151"/>
      <c r="AT651" s="151"/>
      <c r="AU651" s="151"/>
      <c r="AV651" s="151"/>
      <c r="AW651" s="151"/>
      <c r="AX651" s="151"/>
      <c r="AY651" s="151"/>
      <c r="AZ651" s="151"/>
      <c r="BA651" s="151"/>
      <c r="BB651" s="151"/>
      <c r="BC651" s="151"/>
      <c r="BD651" s="151"/>
      <c r="BE651" s="151"/>
      <c r="BF651" s="151"/>
      <c r="BG651" s="151"/>
      <c r="BH651" s="151"/>
    </row>
    <row r="652" spans="1:60" ht="12.75" outlineLevel="1">
      <c r="A652" s="158"/>
      <c r="B652" s="159"/>
      <c r="C652" s="249" t="s">
        <v>600</v>
      </c>
      <c r="D652" s="250"/>
      <c r="E652" s="250"/>
      <c r="F652" s="250"/>
      <c r="G652" s="250"/>
      <c r="H652" s="161"/>
      <c r="I652" s="161"/>
      <c r="J652" s="161"/>
      <c r="K652" s="161"/>
      <c r="L652" s="161"/>
      <c r="M652" s="161"/>
      <c r="N652" s="161"/>
      <c r="O652" s="161"/>
      <c r="P652" s="161"/>
      <c r="Q652" s="161"/>
      <c r="R652" s="161"/>
      <c r="S652" s="161"/>
      <c r="T652" s="161"/>
      <c r="U652" s="161"/>
      <c r="V652" s="161"/>
      <c r="W652" s="161"/>
      <c r="X652" s="151"/>
      <c r="Y652" s="151"/>
      <c r="Z652" s="151"/>
      <c r="AA652" s="151"/>
      <c r="AB652" s="151"/>
      <c r="AC652" s="151"/>
      <c r="AD652" s="151"/>
      <c r="AE652" s="151"/>
      <c r="AF652" s="151"/>
      <c r="AG652" s="151" t="s">
        <v>136</v>
      </c>
      <c r="AH652" s="151"/>
      <c r="AI652" s="151"/>
      <c r="AJ652" s="151"/>
      <c r="AK652" s="151"/>
      <c r="AL652" s="151"/>
      <c r="AM652" s="151"/>
      <c r="AN652" s="151"/>
      <c r="AO652" s="151"/>
      <c r="AP652" s="151"/>
      <c r="AQ652" s="151"/>
      <c r="AR652" s="151"/>
      <c r="AS652" s="151"/>
      <c r="AT652" s="151"/>
      <c r="AU652" s="151"/>
      <c r="AV652" s="151"/>
      <c r="AW652" s="151"/>
      <c r="AX652" s="151"/>
      <c r="AY652" s="151"/>
      <c r="AZ652" s="151"/>
      <c r="BA652" s="151"/>
      <c r="BB652" s="151"/>
      <c r="BC652" s="151"/>
      <c r="BD652" s="151"/>
      <c r="BE652" s="151"/>
      <c r="BF652" s="151"/>
      <c r="BG652" s="151"/>
      <c r="BH652" s="151"/>
    </row>
    <row r="653" spans="1:60" ht="12.75" outlineLevel="1">
      <c r="A653" s="158"/>
      <c r="B653" s="159"/>
      <c r="C653" s="247"/>
      <c r="D653" s="248"/>
      <c r="E653" s="248"/>
      <c r="F653" s="248"/>
      <c r="G653" s="248"/>
      <c r="H653" s="161"/>
      <c r="I653" s="161"/>
      <c r="J653" s="161"/>
      <c r="K653" s="161"/>
      <c r="L653" s="161"/>
      <c r="M653" s="161"/>
      <c r="N653" s="161"/>
      <c r="O653" s="161"/>
      <c r="P653" s="161"/>
      <c r="Q653" s="161"/>
      <c r="R653" s="161"/>
      <c r="S653" s="161"/>
      <c r="T653" s="161"/>
      <c r="U653" s="161"/>
      <c r="V653" s="161"/>
      <c r="W653" s="161"/>
      <c r="X653" s="151"/>
      <c r="Y653" s="151"/>
      <c r="Z653" s="151"/>
      <c r="AA653" s="151"/>
      <c r="AB653" s="151"/>
      <c r="AC653" s="151"/>
      <c r="AD653" s="151"/>
      <c r="AE653" s="151"/>
      <c r="AF653" s="151"/>
      <c r="AG653" s="151" t="s">
        <v>127</v>
      </c>
      <c r="AH653" s="151"/>
      <c r="AI653" s="151"/>
      <c r="AJ653" s="151"/>
      <c r="AK653" s="151"/>
      <c r="AL653" s="151"/>
      <c r="AM653" s="151"/>
      <c r="AN653" s="151"/>
      <c r="AO653" s="151"/>
      <c r="AP653" s="151"/>
      <c r="AQ653" s="151"/>
      <c r="AR653" s="151"/>
      <c r="AS653" s="151"/>
      <c r="AT653" s="151"/>
      <c r="AU653" s="151"/>
      <c r="AV653" s="151"/>
      <c r="AW653" s="151"/>
      <c r="AX653" s="151"/>
      <c r="AY653" s="151"/>
      <c r="AZ653" s="151"/>
      <c r="BA653" s="151"/>
      <c r="BB653" s="151"/>
      <c r="BC653" s="151"/>
      <c r="BD653" s="151"/>
      <c r="BE653" s="151"/>
      <c r="BF653" s="151"/>
      <c r="BG653" s="151"/>
      <c r="BH653" s="151"/>
    </row>
    <row r="654" spans="1:60" ht="12.75" outlineLevel="1">
      <c r="A654" s="176">
        <v>108</v>
      </c>
      <c r="B654" s="177" t="s">
        <v>601</v>
      </c>
      <c r="C654" s="187" t="s">
        <v>602</v>
      </c>
      <c r="D654" s="178" t="s">
        <v>473</v>
      </c>
      <c r="E654" s="179">
        <v>0</v>
      </c>
      <c r="F654" s="180"/>
      <c r="G654" s="181">
        <f>ROUND(E654*F654,2)</f>
        <v>0</v>
      </c>
      <c r="H654" s="180"/>
      <c r="I654" s="181">
        <f>ROUND(E654*H654,2)</f>
        <v>0</v>
      </c>
      <c r="J654" s="180"/>
      <c r="K654" s="181">
        <f>ROUND(E654*J654,2)</f>
        <v>0</v>
      </c>
      <c r="L654" s="181">
        <v>21</v>
      </c>
      <c r="M654" s="181">
        <f>G654*(1+L654/100)</f>
        <v>0</v>
      </c>
      <c r="N654" s="181">
        <v>0</v>
      </c>
      <c r="O654" s="181">
        <f>ROUND(E654*N654,2)</f>
        <v>0</v>
      </c>
      <c r="P654" s="181">
        <v>0</v>
      </c>
      <c r="Q654" s="181">
        <f>ROUND(E654*P654,2)</f>
        <v>0</v>
      </c>
      <c r="R654" s="181"/>
      <c r="S654" s="181" t="s">
        <v>123</v>
      </c>
      <c r="T654" s="182" t="s">
        <v>389</v>
      </c>
      <c r="U654" s="161">
        <v>0</v>
      </c>
      <c r="V654" s="161">
        <f>ROUND(E654*U654,2)</f>
        <v>0</v>
      </c>
      <c r="W654" s="161"/>
      <c r="X654" s="151"/>
      <c r="Y654" s="151"/>
      <c r="Z654" s="151"/>
      <c r="AA654" s="151"/>
      <c r="AB654" s="151"/>
      <c r="AC654" s="151"/>
      <c r="AD654" s="151"/>
      <c r="AE654" s="151"/>
      <c r="AF654" s="151"/>
      <c r="AG654" s="151" t="s">
        <v>556</v>
      </c>
      <c r="AH654" s="151"/>
      <c r="AI654" s="151"/>
      <c r="AJ654" s="151"/>
      <c r="AK654" s="151"/>
      <c r="AL654" s="151"/>
      <c r="AM654" s="151"/>
      <c r="AN654" s="151"/>
      <c r="AO654" s="151"/>
      <c r="AP654" s="151"/>
      <c r="AQ654" s="151"/>
      <c r="AR654" s="151"/>
      <c r="AS654" s="151"/>
      <c r="AT654" s="151"/>
      <c r="AU654" s="151"/>
      <c r="AV654" s="151"/>
      <c r="AW654" s="151"/>
      <c r="AX654" s="151"/>
      <c r="AY654" s="151"/>
      <c r="AZ654" s="151"/>
      <c r="BA654" s="151"/>
      <c r="BB654" s="151"/>
      <c r="BC654" s="151"/>
      <c r="BD654" s="151"/>
      <c r="BE654" s="151"/>
      <c r="BF654" s="151"/>
      <c r="BG654" s="151"/>
      <c r="BH654" s="151"/>
    </row>
    <row r="655" spans="1:60" ht="22.5" outlineLevel="1">
      <c r="A655" s="158"/>
      <c r="B655" s="159"/>
      <c r="C655" s="249" t="s">
        <v>603</v>
      </c>
      <c r="D655" s="250"/>
      <c r="E655" s="250"/>
      <c r="F655" s="250"/>
      <c r="G655" s="250"/>
      <c r="H655" s="161"/>
      <c r="I655" s="161"/>
      <c r="J655" s="161"/>
      <c r="K655" s="161"/>
      <c r="L655" s="161"/>
      <c r="M655" s="161"/>
      <c r="N655" s="161"/>
      <c r="O655" s="161"/>
      <c r="P655" s="161"/>
      <c r="Q655" s="161"/>
      <c r="R655" s="161"/>
      <c r="S655" s="161"/>
      <c r="T655" s="161"/>
      <c r="U655" s="161"/>
      <c r="V655" s="161"/>
      <c r="W655" s="161"/>
      <c r="X655" s="151"/>
      <c r="Y655" s="151"/>
      <c r="Z655" s="151"/>
      <c r="AA655" s="151"/>
      <c r="AB655" s="151"/>
      <c r="AC655" s="151"/>
      <c r="AD655" s="151"/>
      <c r="AE655" s="151"/>
      <c r="AF655" s="151"/>
      <c r="AG655" s="151" t="s">
        <v>136</v>
      </c>
      <c r="AH655" s="151"/>
      <c r="AI655" s="151"/>
      <c r="AJ655" s="151"/>
      <c r="AK655" s="151"/>
      <c r="AL655" s="151"/>
      <c r="AM655" s="151"/>
      <c r="AN655" s="151"/>
      <c r="AO655" s="151"/>
      <c r="AP655" s="151"/>
      <c r="AQ655" s="151"/>
      <c r="AR655" s="151"/>
      <c r="AS655" s="151"/>
      <c r="AT655" s="151"/>
      <c r="AU655" s="151"/>
      <c r="AV655" s="151"/>
      <c r="AW655" s="151"/>
      <c r="AX655" s="151"/>
      <c r="AY655" s="151"/>
      <c r="AZ655" s="151"/>
      <c r="BA655" s="183" t="str">
        <f>C655</f>
        <v>Náklady spojené s povinnou publicitou, pokud ji objednatel požaduje. Zahrnuje zejména náklady na propagační a informační billboardy, tabule, internetovou propagaci, tiskoviny apod.</v>
      </c>
      <c r="BB655" s="151"/>
      <c r="BC655" s="151"/>
      <c r="BD655" s="151"/>
      <c r="BE655" s="151"/>
      <c r="BF655" s="151"/>
      <c r="BG655" s="151"/>
      <c r="BH655" s="151"/>
    </row>
    <row r="656" spans="1:60" ht="12.75" outlineLevel="1">
      <c r="A656" s="158"/>
      <c r="B656" s="159"/>
      <c r="C656" s="247"/>
      <c r="D656" s="248"/>
      <c r="E656" s="248"/>
      <c r="F656" s="248"/>
      <c r="G656" s="248"/>
      <c r="H656" s="161"/>
      <c r="I656" s="161"/>
      <c r="J656" s="161"/>
      <c r="K656" s="161"/>
      <c r="L656" s="161"/>
      <c r="M656" s="161"/>
      <c r="N656" s="161"/>
      <c r="O656" s="161"/>
      <c r="P656" s="161"/>
      <c r="Q656" s="161"/>
      <c r="R656" s="161"/>
      <c r="S656" s="161"/>
      <c r="T656" s="161"/>
      <c r="U656" s="161"/>
      <c r="V656" s="161"/>
      <c r="W656" s="161"/>
      <c r="X656" s="151"/>
      <c r="Y656" s="151"/>
      <c r="Z656" s="151"/>
      <c r="AA656" s="151"/>
      <c r="AB656" s="151"/>
      <c r="AC656" s="151"/>
      <c r="AD656" s="151"/>
      <c r="AE656" s="151"/>
      <c r="AF656" s="151"/>
      <c r="AG656" s="151" t="s">
        <v>127</v>
      </c>
      <c r="AH656" s="151"/>
      <c r="AI656" s="151"/>
      <c r="AJ656" s="151"/>
      <c r="AK656" s="151"/>
      <c r="AL656" s="151"/>
      <c r="AM656" s="151"/>
      <c r="AN656" s="151"/>
      <c r="AO656" s="151"/>
      <c r="AP656" s="151"/>
      <c r="AQ656" s="151"/>
      <c r="AR656" s="151"/>
      <c r="AS656" s="151"/>
      <c r="AT656" s="151"/>
      <c r="AU656" s="151"/>
      <c r="AV656" s="151"/>
      <c r="AW656" s="151"/>
      <c r="AX656" s="151"/>
      <c r="AY656" s="151"/>
      <c r="AZ656" s="151"/>
      <c r="BA656" s="151"/>
      <c r="BB656" s="151"/>
      <c r="BC656" s="151"/>
      <c r="BD656" s="151"/>
      <c r="BE656" s="151"/>
      <c r="BF656" s="151"/>
      <c r="BG656" s="151"/>
      <c r="BH656" s="151"/>
    </row>
    <row r="657" spans="1:32" ht="12.75">
      <c r="A657" s="5"/>
      <c r="B657" s="6"/>
      <c r="C657" s="193"/>
      <c r="D657" s="8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AE657">
        <v>15</v>
      </c>
      <c r="AF657">
        <v>21</v>
      </c>
    </row>
    <row r="658" spans="1:33" ht="12.75">
      <c r="A658" s="154"/>
      <c r="B658" s="155" t="s">
        <v>29</v>
      </c>
      <c r="C658" s="194"/>
      <c r="D658" s="156"/>
      <c r="E658" s="157"/>
      <c r="F658" s="157"/>
      <c r="G658" s="185">
        <f>G8+G237+G284+G314+G356+G370+G389+G434+G441+G449+G459+G539+G574+G603+G629</f>
        <v>0</v>
      </c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AE658">
        <f>SUMIF(L7:L656,AE657,G7:G656)</f>
        <v>0</v>
      </c>
      <c r="AF658">
        <f>SUMIF(L7:L656,AF657,G7:G656)</f>
        <v>0</v>
      </c>
      <c r="AG658" t="s">
        <v>604</v>
      </c>
    </row>
    <row r="659" spans="1:23" ht="12.75">
      <c r="A659" s="266" t="s">
        <v>605</v>
      </c>
      <c r="B659" s="266"/>
      <c r="C659" s="193"/>
      <c r="D659" s="8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33" ht="12.75">
      <c r="A660" s="5"/>
      <c r="B660" s="6" t="s">
        <v>606</v>
      </c>
      <c r="C660" s="193" t="s">
        <v>607</v>
      </c>
      <c r="D660" s="8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AG660" t="s">
        <v>608</v>
      </c>
    </row>
    <row r="661" spans="1:33" ht="12.75">
      <c r="A661" s="5"/>
      <c r="B661" s="6" t="s">
        <v>609</v>
      </c>
      <c r="C661" s="193" t="s">
        <v>610</v>
      </c>
      <c r="D661" s="8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AG661" t="s">
        <v>611</v>
      </c>
    </row>
    <row r="662" spans="1:33" ht="12.75">
      <c r="A662" s="5"/>
      <c r="B662" s="6"/>
      <c r="C662" s="193" t="s">
        <v>612</v>
      </c>
      <c r="D662" s="8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AG662" t="s">
        <v>613</v>
      </c>
    </row>
    <row r="663" spans="1:23" ht="12.75">
      <c r="A663" s="5"/>
      <c r="B663" s="6"/>
      <c r="C663" s="193"/>
      <c r="D663" s="8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3:33" ht="12.75">
      <c r="C664" s="195"/>
      <c r="D664" s="142"/>
      <c r="AG664" t="s">
        <v>621</v>
      </c>
    </row>
    <row r="665" ht="12.75">
      <c r="D665" s="142"/>
    </row>
    <row r="666" ht="12.75">
      <c r="D666" s="142"/>
    </row>
    <row r="667" ht="12.75">
      <c r="D667" s="142"/>
    </row>
    <row r="668" ht="12.75">
      <c r="D668" s="142"/>
    </row>
    <row r="669" ht="12.75">
      <c r="D669" s="142"/>
    </row>
    <row r="670" ht="12.75">
      <c r="D670" s="142"/>
    </row>
    <row r="671" ht="12.75">
      <c r="D671" s="142"/>
    </row>
    <row r="672" ht="12.75">
      <c r="D672" s="142"/>
    </row>
    <row r="673" ht="12.75">
      <c r="D673" s="142"/>
    </row>
    <row r="674" ht="12.75">
      <c r="D674" s="142"/>
    </row>
    <row r="675" ht="12.75">
      <c r="D675" s="142"/>
    </row>
    <row r="676" ht="12.75">
      <c r="D676" s="142"/>
    </row>
    <row r="677" ht="12.75">
      <c r="D677" s="142"/>
    </row>
    <row r="678" ht="12.75">
      <c r="D678" s="142"/>
    </row>
    <row r="679" ht="12.75">
      <c r="D679" s="142"/>
    </row>
    <row r="680" ht="12.75">
      <c r="D680" s="142"/>
    </row>
    <row r="681" ht="12.75">
      <c r="D681" s="142"/>
    </row>
    <row r="682" ht="12.75">
      <c r="D682" s="142"/>
    </row>
    <row r="683" ht="12.75">
      <c r="D683" s="142"/>
    </row>
    <row r="684" ht="12.75">
      <c r="D684" s="142"/>
    </row>
    <row r="685" ht="12.75">
      <c r="D685" s="142"/>
    </row>
    <row r="686" ht="12.75">
      <c r="D686" s="142"/>
    </row>
    <row r="687" ht="12.75">
      <c r="D687" s="142"/>
    </row>
    <row r="688" ht="12.75">
      <c r="D688" s="142"/>
    </row>
    <row r="689" ht="12.75">
      <c r="D689" s="142"/>
    </row>
    <row r="690" ht="12.75">
      <c r="D690" s="142"/>
    </row>
    <row r="691" ht="12.75">
      <c r="D691" s="142"/>
    </row>
    <row r="692" ht="12.75">
      <c r="D692" s="142"/>
    </row>
    <row r="693" ht="12.75">
      <c r="D693" s="142"/>
    </row>
    <row r="694" ht="12.75">
      <c r="D694" s="142"/>
    </row>
    <row r="695" ht="12.75">
      <c r="D695" s="142"/>
    </row>
    <row r="696" ht="12.75">
      <c r="D696" s="142"/>
    </row>
    <row r="697" ht="12.75">
      <c r="D697" s="142"/>
    </row>
    <row r="698" ht="12.75">
      <c r="D698" s="142"/>
    </row>
    <row r="699" ht="12.75">
      <c r="D699" s="142"/>
    </row>
    <row r="700" ht="12.75">
      <c r="D700" s="142"/>
    </row>
    <row r="701" ht="12.75">
      <c r="D701" s="142"/>
    </row>
    <row r="702" ht="12.75">
      <c r="D702" s="142"/>
    </row>
    <row r="703" ht="12.75">
      <c r="D703" s="142"/>
    </row>
    <row r="704" ht="12.75">
      <c r="D704" s="142"/>
    </row>
    <row r="705" ht="12.75">
      <c r="D705" s="142"/>
    </row>
    <row r="706" ht="12.75">
      <c r="D706" s="142"/>
    </row>
    <row r="707" ht="12.75">
      <c r="D707" s="142"/>
    </row>
    <row r="708" ht="12.75">
      <c r="D708" s="142"/>
    </row>
    <row r="709" ht="12.75">
      <c r="D709" s="142"/>
    </row>
    <row r="710" ht="12.75">
      <c r="D710" s="142"/>
    </row>
    <row r="711" ht="12.75">
      <c r="D711" s="142"/>
    </row>
    <row r="712" ht="12.75">
      <c r="D712" s="142"/>
    </row>
    <row r="713" ht="12.75">
      <c r="D713" s="142"/>
    </row>
    <row r="714" ht="12.75">
      <c r="D714" s="142"/>
    </row>
    <row r="715" ht="12.75">
      <c r="D715" s="142"/>
    </row>
    <row r="716" ht="12.75">
      <c r="D716" s="142"/>
    </row>
    <row r="717" ht="12.75">
      <c r="D717" s="142"/>
    </row>
    <row r="718" ht="12.75">
      <c r="D718" s="142"/>
    </row>
    <row r="719" ht="12.75">
      <c r="D719" s="142"/>
    </row>
    <row r="720" ht="12.75">
      <c r="D720" s="142"/>
    </row>
    <row r="721" ht="12.75">
      <c r="D721" s="142"/>
    </row>
    <row r="722" ht="12.75">
      <c r="D722" s="142"/>
    </row>
    <row r="723" ht="12.75">
      <c r="D723" s="142"/>
    </row>
    <row r="724" ht="12.75">
      <c r="D724" s="142"/>
    </row>
    <row r="725" ht="12.75">
      <c r="D725" s="142"/>
    </row>
    <row r="726" ht="12.75">
      <c r="D726" s="142"/>
    </row>
    <row r="727" ht="12.75">
      <c r="D727" s="142"/>
    </row>
    <row r="728" ht="12.75">
      <c r="D728" s="142"/>
    </row>
    <row r="729" ht="12.75">
      <c r="D729" s="142"/>
    </row>
    <row r="730" ht="12.75">
      <c r="D730" s="142"/>
    </row>
    <row r="731" ht="12.75">
      <c r="D731" s="142"/>
    </row>
    <row r="732" ht="12.75">
      <c r="D732" s="142"/>
    </row>
    <row r="733" ht="12.75">
      <c r="D733" s="142"/>
    </row>
    <row r="734" ht="12.75">
      <c r="D734" s="142"/>
    </row>
    <row r="735" ht="12.75">
      <c r="D735" s="142"/>
    </row>
    <row r="736" ht="12.75">
      <c r="D736" s="142"/>
    </row>
    <row r="737" ht="12.75">
      <c r="D737" s="142"/>
    </row>
    <row r="738" ht="12.75">
      <c r="D738" s="142"/>
    </row>
    <row r="739" ht="12.75">
      <c r="D739" s="142"/>
    </row>
    <row r="740" ht="12.75">
      <c r="D740" s="142"/>
    </row>
    <row r="741" ht="12.75">
      <c r="D741" s="142"/>
    </row>
    <row r="742" ht="12.75">
      <c r="D742" s="142"/>
    </row>
    <row r="743" ht="12.75">
      <c r="D743" s="142"/>
    </row>
    <row r="744" ht="12.75">
      <c r="D744" s="142"/>
    </row>
    <row r="745" ht="12.75">
      <c r="D745" s="142"/>
    </row>
    <row r="746" ht="12.75">
      <c r="D746" s="142"/>
    </row>
    <row r="747" ht="12.75">
      <c r="D747" s="142"/>
    </row>
    <row r="748" ht="12.75">
      <c r="D748" s="142"/>
    </row>
    <row r="749" ht="12.75">
      <c r="D749" s="142"/>
    </row>
    <row r="750" ht="12.75">
      <c r="D750" s="142"/>
    </row>
    <row r="751" ht="12.75">
      <c r="D751" s="142"/>
    </row>
    <row r="752" ht="12.75">
      <c r="D752" s="142"/>
    </row>
    <row r="753" ht="12.75">
      <c r="D753" s="142"/>
    </row>
    <row r="754" ht="12.75">
      <c r="D754" s="142"/>
    </row>
    <row r="755" ht="12.75">
      <c r="D755" s="142"/>
    </row>
    <row r="756" ht="12.75">
      <c r="D756" s="142"/>
    </row>
    <row r="757" ht="12.75">
      <c r="D757" s="142"/>
    </row>
    <row r="758" ht="12.75">
      <c r="D758" s="142"/>
    </row>
    <row r="759" ht="12.75">
      <c r="D759" s="142"/>
    </row>
    <row r="760" ht="12.75">
      <c r="D760" s="142"/>
    </row>
    <row r="761" ht="12.75">
      <c r="D761" s="142"/>
    </row>
    <row r="762" ht="12.75">
      <c r="D762" s="142"/>
    </row>
    <row r="763" ht="12.75">
      <c r="D763" s="142"/>
    </row>
    <row r="764" ht="12.75">
      <c r="D764" s="142"/>
    </row>
    <row r="765" ht="12.75">
      <c r="D765" s="142"/>
    </row>
    <row r="766" ht="12.75">
      <c r="D766" s="142"/>
    </row>
    <row r="767" ht="12.75">
      <c r="D767" s="142"/>
    </row>
    <row r="768" ht="12.75">
      <c r="D768" s="142"/>
    </row>
    <row r="769" ht="12.75">
      <c r="D769" s="142"/>
    </row>
    <row r="770" ht="12.75">
      <c r="D770" s="142"/>
    </row>
    <row r="771" ht="12.75">
      <c r="D771" s="142"/>
    </row>
    <row r="772" ht="12.75">
      <c r="D772" s="142"/>
    </row>
    <row r="773" ht="12.75">
      <c r="D773" s="142"/>
    </row>
    <row r="774" ht="12.75">
      <c r="D774" s="142"/>
    </row>
    <row r="775" ht="12.75">
      <c r="D775" s="142"/>
    </row>
    <row r="776" ht="12.75">
      <c r="D776" s="142"/>
    </row>
    <row r="777" ht="12.75">
      <c r="D777" s="142"/>
    </row>
    <row r="778" ht="12.75">
      <c r="D778" s="142"/>
    </row>
    <row r="779" ht="12.75">
      <c r="D779" s="142"/>
    </row>
    <row r="780" ht="12.75">
      <c r="D780" s="142"/>
    </row>
    <row r="781" ht="12.75">
      <c r="D781" s="142"/>
    </row>
    <row r="782" ht="12.75">
      <c r="D782" s="142"/>
    </row>
    <row r="783" ht="12.75">
      <c r="D783" s="142"/>
    </row>
    <row r="784" ht="12.75">
      <c r="D784" s="142"/>
    </row>
    <row r="785" ht="12.75">
      <c r="D785" s="142"/>
    </row>
    <row r="786" ht="12.75">
      <c r="D786" s="142"/>
    </row>
    <row r="787" ht="12.75">
      <c r="D787" s="142"/>
    </row>
    <row r="788" ht="12.75">
      <c r="D788" s="142"/>
    </row>
    <row r="789" ht="12.75">
      <c r="D789" s="142"/>
    </row>
    <row r="790" ht="12.75">
      <c r="D790" s="142"/>
    </row>
    <row r="791" ht="12.75">
      <c r="D791" s="142"/>
    </row>
    <row r="792" ht="12.75">
      <c r="D792" s="142"/>
    </row>
    <row r="793" ht="12.75">
      <c r="D793" s="142"/>
    </row>
    <row r="794" ht="12.75">
      <c r="D794" s="142"/>
    </row>
    <row r="795" ht="12.75">
      <c r="D795" s="142"/>
    </row>
    <row r="796" ht="12.75">
      <c r="D796" s="142"/>
    </row>
    <row r="797" ht="12.75">
      <c r="D797" s="142"/>
    </row>
    <row r="798" ht="12.75">
      <c r="D798" s="142"/>
    </row>
    <row r="799" ht="12.75">
      <c r="D799" s="142"/>
    </row>
    <row r="800" ht="12.75">
      <c r="D800" s="142"/>
    </row>
    <row r="801" ht="12.75">
      <c r="D801" s="142"/>
    </row>
    <row r="802" ht="12.75">
      <c r="D802" s="142"/>
    </row>
    <row r="803" ht="12.75">
      <c r="D803" s="142"/>
    </row>
    <row r="804" ht="12.75">
      <c r="D804" s="142"/>
    </row>
    <row r="805" ht="12.75">
      <c r="D805" s="142"/>
    </row>
    <row r="806" ht="12.75">
      <c r="D806" s="142"/>
    </row>
    <row r="807" ht="12.75">
      <c r="D807" s="142"/>
    </row>
    <row r="808" ht="12.75">
      <c r="D808" s="142"/>
    </row>
    <row r="809" ht="12.75">
      <c r="D809" s="142"/>
    </row>
    <row r="810" ht="12.75">
      <c r="D810" s="142"/>
    </row>
    <row r="811" ht="12.75">
      <c r="D811" s="142"/>
    </row>
    <row r="812" ht="12.75">
      <c r="D812" s="142"/>
    </row>
    <row r="813" ht="12.75">
      <c r="D813" s="142"/>
    </row>
    <row r="814" ht="12.75">
      <c r="D814" s="142"/>
    </row>
    <row r="815" ht="12.75">
      <c r="D815" s="142"/>
    </row>
    <row r="816" ht="12.75">
      <c r="D816" s="142"/>
    </row>
    <row r="817" ht="12.75">
      <c r="D817" s="142"/>
    </row>
    <row r="818" ht="12.75">
      <c r="D818" s="142"/>
    </row>
    <row r="819" ht="12.75">
      <c r="D819" s="142"/>
    </row>
    <row r="820" ht="12.75">
      <c r="D820" s="142"/>
    </row>
    <row r="821" ht="12.75">
      <c r="D821" s="142"/>
    </row>
    <row r="822" ht="12.75">
      <c r="D822" s="142"/>
    </row>
    <row r="823" ht="12.75">
      <c r="D823" s="142"/>
    </row>
    <row r="824" ht="12.75">
      <c r="D824" s="142"/>
    </row>
    <row r="825" ht="12.75">
      <c r="D825" s="142"/>
    </row>
    <row r="826" ht="12.75">
      <c r="D826" s="142"/>
    </row>
    <row r="827" ht="12.75">
      <c r="D827" s="142"/>
    </row>
    <row r="828" ht="12.75">
      <c r="D828" s="142"/>
    </row>
    <row r="829" ht="12.75">
      <c r="D829" s="142"/>
    </row>
    <row r="830" ht="12.75">
      <c r="D830" s="142"/>
    </row>
    <row r="831" ht="12.75">
      <c r="D831" s="142"/>
    </row>
    <row r="832" ht="12.75">
      <c r="D832" s="142"/>
    </row>
    <row r="833" ht="12.75">
      <c r="D833" s="142"/>
    </row>
    <row r="834" ht="12.75">
      <c r="D834" s="142"/>
    </row>
    <row r="835" ht="12.75">
      <c r="D835" s="142"/>
    </row>
    <row r="836" ht="12.75">
      <c r="D836" s="142"/>
    </row>
    <row r="837" ht="12.75">
      <c r="D837" s="142"/>
    </row>
    <row r="838" ht="12.75">
      <c r="D838" s="142"/>
    </row>
    <row r="839" ht="12.75">
      <c r="D839" s="142"/>
    </row>
    <row r="840" ht="12.75">
      <c r="D840" s="142"/>
    </row>
    <row r="841" ht="12.75">
      <c r="D841" s="142"/>
    </row>
    <row r="842" ht="12.75">
      <c r="D842" s="142"/>
    </row>
    <row r="843" ht="12.75">
      <c r="D843" s="142"/>
    </row>
    <row r="844" ht="12.75">
      <c r="D844" s="142"/>
    </row>
    <row r="845" ht="12.75">
      <c r="D845" s="142"/>
    </row>
    <row r="846" ht="12.75">
      <c r="D846" s="142"/>
    </row>
    <row r="847" ht="12.75">
      <c r="D847" s="142"/>
    </row>
    <row r="848" ht="12.75">
      <c r="D848" s="142"/>
    </row>
    <row r="849" ht="12.75">
      <c r="D849" s="142"/>
    </row>
    <row r="850" ht="12.75">
      <c r="D850" s="142"/>
    </row>
    <row r="851" ht="12.75">
      <c r="D851" s="142"/>
    </row>
    <row r="852" ht="12.75">
      <c r="D852" s="142"/>
    </row>
    <row r="853" ht="12.75">
      <c r="D853" s="142"/>
    </row>
    <row r="854" ht="12.75">
      <c r="D854" s="142"/>
    </row>
    <row r="855" ht="12.75">
      <c r="D855" s="142"/>
    </row>
    <row r="856" ht="12.75">
      <c r="D856" s="142"/>
    </row>
    <row r="857" ht="12.75">
      <c r="D857" s="142"/>
    </row>
    <row r="858" ht="12.75">
      <c r="D858" s="142"/>
    </row>
    <row r="859" ht="12.75">
      <c r="D859" s="142"/>
    </row>
    <row r="860" ht="12.75">
      <c r="D860" s="142"/>
    </row>
    <row r="861" ht="12.75">
      <c r="D861" s="142"/>
    </row>
    <row r="862" ht="12.75">
      <c r="D862" s="142"/>
    </row>
    <row r="863" ht="12.75">
      <c r="D863" s="142"/>
    </row>
    <row r="864" ht="12.75">
      <c r="D864" s="142"/>
    </row>
    <row r="865" ht="12.75">
      <c r="D865" s="142"/>
    </row>
    <row r="866" ht="12.75">
      <c r="D866" s="142"/>
    </row>
    <row r="867" ht="12.75">
      <c r="D867" s="142"/>
    </row>
    <row r="868" ht="12.75">
      <c r="D868" s="142"/>
    </row>
    <row r="869" ht="12.75">
      <c r="D869" s="142"/>
    </row>
    <row r="870" ht="12.75">
      <c r="D870" s="142"/>
    </row>
    <row r="871" ht="12.75">
      <c r="D871" s="142"/>
    </row>
    <row r="872" ht="12.75">
      <c r="D872" s="142"/>
    </row>
    <row r="873" ht="12.75">
      <c r="D873" s="142"/>
    </row>
    <row r="874" ht="12.75">
      <c r="D874" s="142"/>
    </row>
    <row r="875" ht="12.75">
      <c r="D875" s="142"/>
    </row>
    <row r="876" ht="12.75">
      <c r="D876" s="142"/>
    </row>
    <row r="877" ht="12.75">
      <c r="D877" s="142"/>
    </row>
    <row r="878" ht="12.75">
      <c r="D878" s="142"/>
    </row>
    <row r="879" ht="12.75">
      <c r="D879" s="142"/>
    </row>
    <row r="880" ht="12.75">
      <c r="D880" s="142"/>
    </row>
    <row r="881" ht="12.75">
      <c r="D881" s="142"/>
    </row>
    <row r="882" ht="12.75">
      <c r="D882" s="142"/>
    </row>
    <row r="883" ht="12.75">
      <c r="D883" s="142"/>
    </row>
    <row r="884" ht="12.75">
      <c r="D884" s="142"/>
    </row>
    <row r="885" ht="12.75">
      <c r="D885" s="142"/>
    </row>
    <row r="886" ht="12.75">
      <c r="D886" s="142"/>
    </row>
    <row r="887" ht="12.75">
      <c r="D887" s="142"/>
    </row>
    <row r="888" ht="12.75">
      <c r="D888" s="142"/>
    </row>
    <row r="889" ht="12.75">
      <c r="D889" s="142"/>
    </row>
    <row r="890" ht="12.75">
      <c r="D890" s="142"/>
    </row>
    <row r="891" ht="12.75">
      <c r="D891" s="142"/>
    </row>
    <row r="892" ht="12.75">
      <c r="D892" s="142"/>
    </row>
    <row r="893" ht="12.75">
      <c r="D893" s="142"/>
    </row>
    <row r="894" ht="12.75">
      <c r="D894" s="142"/>
    </row>
    <row r="895" ht="12.75">
      <c r="D895" s="142"/>
    </row>
    <row r="896" ht="12.75">
      <c r="D896" s="142"/>
    </row>
    <row r="897" ht="12.75">
      <c r="D897" s="142"/>
    </row>
    <row r="898" ht="12.75">
      <c r="D898" s="142"/>
    </row>
    <row r="899" ht="12.75">
      <c r="D899" s="142"/>
    </row>
    <row r="900" ht="12.75">
      <c r="D900" s="142"/>
    </row>
    <row r="901" ht="12.75">
      <c r="D901" s="142"/>
    </row>
    <row r="902" ht="12.75">
      <c r="D902" s="142"/>
    </row>
    <row r="903" ht="12.75">
      <c r="D903" s="142"/>
    </row>
    <row r="904" ht="12.75">
      <c r="D904" s="142"/>
    </row>
    <row r="905" ht="12.75">
      <c r="D905" s="142"/>
    </row>
    <row r="906" ht="12.75">
      <c r="D906" s="142"/>
    </row>
    <row r="907" ht="12.75">
      <c r="D907" s="142"/>
    </row>
    <row r="908" ht="12.75">
      <c r="D908" s="142"/>
    </row>
    <row r="909" ht="12.75">
      <c r="D909" s="142"/>
    </row>
    <row r="910" ht="12.75">
      <c r="D910" s="142"/>
    </row>
    <row r="911" ht="12.75">
      <c r="D911" s="142"/>
    </row>
    <row r="912" ht="12.75">
      <c r="D912" s="142"/>
    </row>
    <row r="913" ht="12.75">
      <c r="D913" s="142"/>
    </row>
    <row r="914" ht="12.75">
      <c r="D914" s="142"/>
    </row>
    <row r="915" ht="12.75">
      <c r="D915" s="142"/>
    </row>
    <row r="916" ht="12.75">
      <c r="D916" s="142"/>
    </row>
    <row r="917" ht="12.75">
      <c r="D917" s="142"/>
    </row>
    <row r="918" ht="12.75">
      <c r="D918" s="142"/>
    </row>
    <row r="919" ht="12.75">
      <c r="D919" s="142"/>
    </row>
    <row r="920" ht="12.75">
      <c r="D920" s="142"/>
    </row>
    <row r="921" ht="12.75">
      <c r="D921" s="142"/>
    </row>
    <row r="922" ht="12.75">
      <c r="D922" s="142"/>
    </row>
    <row r="923" ht="12.75">
      <c r="D923" s="142"/>
    </row>
    <row r="924" ht="12.75">
      <c r="D924" s="142"/>
    </row>
    <row r="925" ht="12.75">
      <c r="D925" s="142"/>
    </row>
    <row r="926" ht="12.75">
      <c r="D926" s="142"/>
    </row>
    <row r="927" ht="12.75">
      <c r="D927" s="142"/>
    </row>
    <row r="928" ht="12.75">
      <c r="D928" s="142"/>
    </row>
    <row r="929" ht="12.75">
      <c r="D929" s="142"/>
    </row>
    <row r="930" ht="12.75">
      <c r="D930" s="142"/>
    </row>
    <row r="931" ht="12.75">
      <c r="D931" s="142"/>
    </row>
    <row r="932" ht="12.75">
      <c r="D932" s="142"/>
    </row>
    <row r="933" ht="12.75">
      <c r="D933" s="142"/>
    </row>
    <row r="934" ht="12.75">
      <c r="D934" s="142"/>
    </row>
    <row r="935" ht="12.75">
      <c r="D935" s="142"/>
    </row>
    <row r="936" ht="12.75">
      <c r="D936" s="142"/>
    </row>
    <row r="937" ht="12.75">
      <c r="D937" s="142"/>
    </row>
    <row r="938" ht="12.75">
      <c r="D938" s="142"/>
    </row>
    <row r="939" ht="12.75">
      <c r="D939" s="142"/>
    </row>
    <row r="940" ht="12.75">
      <c r="D940" s="142"/>
    </row>
    <row r="941" ht="12.75">
      <c r="D941" s="142"/>
    </row>
    <row r="942" ht="12.75">
      <c r="D942" s="142"/>
    </row>
    <row r="943" ht="12.75">
      <c r="D943" s="142"/>
    </row>
    <row r="944" ht="12.75">
      <c r="D944" s="142"/>
    </row>
    <row r="945" ht="12.75">
      <c r="D945" s="142"/>
    </row>
    <row r="946" ht="12.75">
      <c r="D946" s="142"/>
    </row>
    <row r="947" ht="12.75">
      <c r="D947" s="142"/>
    </row>
    <row r="948" ht="12.75">
      <c r="D948" s="142"/>
    </row>
    <row r="949" ht="12.75">
      <c r="D949" s="142"/>
    </row>
    <row r="950" ht="12.75">
      <c r="D950" s="142"/>
    </row>
    <row r="951" ht="12.75">
      <c r="D951" s="142"/>
    </row>
    <row r="952" ht="12.75">
      <c r="D952" s="142"/>
    </row>
    <row r="953" ht="12.75">
      <c r="D953" s="142"/>
    </row>
    <row r="954" ht="12.75">
      <c r="D954" s="142"/>
    </row>
    <row r="955" ht="12.75">
      <c r="D955" s="142"/>
    </row>
    <row r="956" ht="12.75">
      <c r="D956" s="142"/>
    </row>
    <row r="957" ht="12.75">
      <c r="D957" s="142"/>
    </row>
    <row r="958" ht="12.75">
      <c r="D958" s="142"/>
    </row>
    <row r="959" ht="12.75">
      <c r="D959" s="142"/>
    </row>
    <row r="960" ht="12.75">
      <c r="D960" s="142"/>
    </row>
    <row r="961" ht="12.75">
      <c r="D961" s="142"/>
    </row>
    <row r="962" ht="12.75">
      <c r="D962" s="142"/>
    </row>
    <row r="963" ht="12.75">
      <c r="D963" s="142"/>
    </row>
    <row r="964" ht="12.75">
      <c r="D964" s="142"/>
    </row>
    <row r="965" ht="12.75">
      <c r="D965" s="142"/>
    </row>
    <row r="966" ht="12.75">
      <c r="D966" s="142"/>
    </row>
    <row r="967" ht="12.75">
      <c r="D967" s="142"/>
    </row>
    <row r="968" ht="12.75">
      <c r="D968" s="142"/>
    </row>
    <row r="969" ht="12.75">
      <c r="D969" s="142"/>
    </row>
    <row r="970" ht="12.75">
      <c r="D970" s="142"/>
    </row>
    <row r="971" ht="12.75">
      <c r="D971" s="142"/>
    </row>
    <row r="972" ht="12.75">
      <c r="D972" s="142"/>
    </row>
    <row r="973" ht="12.75">
      <c r="D973" s="142"/>
    </row>
    <row r="974" ht="12.75">
      <c r="D974" s="142"/>
    </row>
    <row r="975" ht="12.75">
      <c r="D975" s="142"/>
    </row>
    <row r="976" ht="12.75">
      <c r="D976" s="142"/>
    </row>
    <row r="977" ht="12.75">
      <c r="D977" s="142"/>
    </row>
    <row r="978" ht="12.75">
      <c r="D978" s="142"/>
    </row>
    <row r="979" ht="12.75">
      <c r="D979" s="142"/>
    </row>
    <row r="980" ht="12.75">
      <c r="D980" s="142"/>
    </row>
    <row r="981" ht="12.75">
      <c r="D981" s="142"/>
    </row>
    <row r="982" ht="12.75">
      <c r="D982" s="142"/>
    </row>
    <row r="983" ht="12.75">
      <c r="D983" s="142"/>
    </row>
    <row r="984" ht="12.75">
      <c r="D984" s="142"/>
    </row>
    <row r="985" ht="12.75">
      <c r="D985" s="142"/>
    </row>
    <row r="986" ht="12.75">
      <c r="D986" s="142"/>
    </row>
    <row r="987" ht="12.75">
      <c r="D987" s="142"/>
    </row>
    <row r="988" ht="12.75">
      <c r="D988" s="142"/>
    </row>
    <row r="989" ht="12.75">
      <c r="D989" s="142"/>
    </row>
    <row r="990" ht="12.75">
      <c r="D990" s="142"/>
    </row>
    <row r="991" ht="12.75">
      <c r="D991" s="142"/>
    </row>
    <row r="992" ht="12.75">
      <c r="D992" s="142"/>
    </row>
    <row r="993" ht="12.75">
      <c r="D993" s="142"/>
    </row>
    <row r="994" ht="12.75">
      <c r="D994" s="142"/>
    </row>
    <row r="995" ht="12.75">
      <c r="D995" s="142"/>
    </row>
    <row r="996" ht="12.75">
      <c r="D996" s="142"/>
    </row>
    <row r="997" ht="12.75">
      <c r="D997" s="142"/>
    </row>
    <row r="998" ht="12.75">
      <c r="D998" s="142"/>
    </row>
    <row r="999" ht="12.75">
      <c r="D999" s="142"/>
    </row>
    <row r="1000" ht="12.75">
      <c r="D1000" s="142"/>
    </row>
    <row r="1001" ht="12.75">
      <c r="D1001" s="142"/>
    </row>
    <row r="1002" ht="12.75">
      <c r="D1002" s="142"/>
    </row>
    <row r="1003" ht="12.75">
      <c r="D1003" s="142"/>
    </row>
    <row r="1004" ht="12.75">
      <c r="D1004" s="142"/>
    </row>
    <row r="1005" ht="12.75">
      <c r="D1005" s="142"/>
    </row>
    <row r="1006" ht="12.75">
      <c r="D1006" s="142"/>
    </row>
    <row r="1007" ht="12.75">
      <c r="D1007" s="142"/>
    </row>
    <row r="1008" ht="12.75">
      <c r="D1008" s="142"/>
    </row>
    <row r="1009" ht="12.75">
      <c r="D1009" s="142"/>
    </row>
    <row r="1010" ht="12.75">
      <c r="D1010" s="142"/>
    </row>
    <row r="1011" ht="12.75">
      <c r="D1011" s="142"/>
    </row>
    <row r="1012" ht="12.75">
      <c r="D1012" s="142"/>
    </row>
    <row r="1013" ht="12.75">
      <c r="D1013" s="142"/>
    </row>
    <row r="1014" ht="12.75">
      <c r="D1014" s="142"/>
    </row>
    <row r="1015" ht="12.75">
      <c r="D1015" s="142"/>
    </row>
    <row r="1016" ht="12.75">
      <c r="D1016" s="142"/>
    </row>
    <row r="1017" ht="12.75">
      <c r="D1017" s="142"/>
    </row>
    <row r="1018" ht="12.75">
      <c r="D1018" s="142"/>
    </row>
    <row r="1019" ht="12.75">
      <c r="D1019" s="142"/>
    </row>
    <row r="1020" ht="12.75">
      <c r="D1020" s="142"/>
    </row>
    <row r="1021" ht="12.75">
      <c r="D1021" s="142"/>
    </row>
    <row r="1022" ht="12.75">
      <c r="D1022" s="142"/>
    </row>
    <row r="1023" ht="12.75">
      <c r="D1023" s="142"/>
    </row>
    <row r="1024" ht="12.75">
      <c r="D1024" s="142"/>
    </row>
    <row r="1025" ht="12.75">
      <c r="D1025" s="142"/>
    </row>
    <row r="1026" ht="12.75">
      <c r="D1026" s="142"/>
    </row>
    <row r="1027" ht="12.75">
      <c r="D1027" s="142"/>
    </row>
    <row r="1028" ht="12.75">
      <c r="D1028" s="142"/>
    </row>
    <row r="1029" ht="12.75">
      <c r="D1029" s="142"/>
    </row>
    <row r="1030" ht="12.75">
      <c r="D1030" s="142"/>
    </row>
    <row r="1031" ht="12.75">
      <c r="D1031" s="142"/>
    </row>
    <row r="1032" ht="12.75">
      <c r="D1032" s="142"/>
    </row>
    <row r="1033" ht="12.75">
      <c r="D1033" s="142"/>
    </row>
    <row r="1034" ht="12.75">
      <c r="D1034" s="142"/>
    </row>
    <row r="1035" ht="12.75">
      <c r="D1035" s="142"/>
    </row>
    <row r="1036" ht="12.75">
      <c r="D1036" s="142"/>
    </row>
    <row r="1037" ht="12.75">
      <c r="D1037" s="142"/>
    </row>
    <row r="1038" ht="12.75">
      <c r="D1038" s="142"/>
    </row>
    <row r="1039" ht="12.75">
      <c r="D1039" s="142"/>
    </row>
    <row r="1040" ht="12.75">
      <c r="D1040" s="142"/>
    </row>
    <row r="1041" ht="12.75">
      <c r="D1041" s="142"/>
    </row>
    <row r="1042" ht="12.75">
      <c r="D1042" s="142"/>
    </row>
    <row r="1043" ht="12.75">
      <c r="D1043" s="142"/>
    </row>
    <row r="1044" ht="12.75">
      <c r="D1044" s="142"/>
    </row>
    <row r="1045" ht="12.75">
      <c r="D1045" s="142"/>
    </row>
    <row r="1046" ht="12.75">
      <c r="D1046" s="142"/>
    </row>
    <row r="1047" ht="12.75">
      <c r="D1047" s="142"/>
    </row>
    <row r="1048" ht="12.75">
      <c r="D1048" s="142"/>
    </row>
    <row r="1049" ht="12.75">
      <c r="D1049" s="142"/>
    </row>
    <row r="1050" ht="12.75">
      <c r="D1050" s="142"/>
    </row>
    <row r="1051" ht="12.75">
      <c r="D1051" s="142"/>
    </row>
    <row r="1052" ht="12.75">
      <c r="D1052" s="142"/>
    </row>
    <row r="1053" ht="12.75">
      <c r="D1053" s="142"/>
    </row>
    <row r="1054" ht="12.75">
      <c r="D1054" s="142"/>
    </row>
    <row r="1055" ht="12.75">
      <c r="D1055" s="142"/>
    </row>
    <row r="1056" ht="12.75">
      <c r="D1056" s="142"/>
    </row>
    <row r="1057" ht="12.75">
      <c r="D1057" s="142"/>
    </row>
    <row r="1058" ht="12.75">
      <c r="D1058" s="142"/>
    </row>
    <row r="1059" ht="12.75">
      <c r="D1059" s="142"/>
    </row>
    <row r="1060" ht="12.75">
      <c r="D1060" s="142"/>
    </row>
    <row r="1061" ht="12.75">
      <c r="D1061" s="142"/>
    </row>
    <row r="1062" ht="12.75">
      <c r="D1062" s="142"/>
    </row>
    <row r="1063" ht="12.75">
      <c r="D1063" s="142"/>
    </row>
    <row r="1064" ht="12.75">
      <c r="D1064" s="142"/>
    </row>
    <row r="1065" ht="12.75">
      <c r="D1065" s="142"/>
    </row>
    <row r="1066" ht="12.75">
      <c r="D1066" s="142"/>
    </row>
    <row r="1067" ht="12.75">
      <c r="D1067" s="142"/>
    </row>
    <row r="1068" ht="12.75">
      <c r="D1068" s="142"/>
    </row>
    <row r="1069" ht="12.75">
      <c r="D1069" s="142"/>
    </row>
    <row r="1070" ht="12.75">
      <c r="D1070" s="142"/>
    </row>
    <row r="1071" ht="12.75">
      <c r="D1071" s="142"/>
    </row>
    <row r="1072" ht="12.75">
      <c r="D1072" s="142"/>
    </row>
    <row r="1073" ht="12.75">
      <c r="D1073" s="142"/>
    </row>
    <row r="1074" ht="12.75">
      <c r="D1074" s="142"/>
    </row>
    <row r="1075" ht="12.75">
      <c r="D1075" s="142"/>
    </row>
    <row r="1076" ht="12.75">
      <c r="D1076" s="142"/>
    </row>
    <row r="1077" ht="12.75">
      <c r="D1077" s="142"/>
    </row>
    <row r="1078" ht="12.75">
      <c r="D1078" s="142"/>
    </row>
    <row r="1079" ht="12.75">
      <c r="D1079" s="142"/>
    </row>
    <row r="1080" ht="12.75">
      <c r="D1080" s="142"/>
    </row>
    <row r="1081" ht="12.75">
      <c r="D1081" s="142"/>
    </row>
    <row r="1082" ht="12.75">
      <c r="D1082" s="142"/>
    </row>
    <row r="1083" ht="12.75">
      <c r="D1083" s="142"/>
    </row>
    <row r="1084" ht="12.75">
      <c r="D1084" s="142"/>
    </row>
    <row r="1085" ht="12.75">
      <c r="D1085" s="142"/>
    </row>
    <row r="1086" ht="12.75">
      <c r="D1086" s="142"/>
    </row>
    <row r="1087" ht="12.75">
      <c r="D1087" s="142"/>
    </row>
    <row r="1088" ht="12.75">
      <c r="D1088" s="142"/>
    </row>
    <row r="1089" ht="12.75">
      <c r="D1089" s="142"/>
    </row>
    <row r="1090" ht="12.75">
      <c r="D1090" s="142"/>
    </row>
    <row r="1091" ht="12.75">
      <c r="D1091" s="142"/>
    </row>
    <row r="1092" ht="12.75">
      <c r="D1092" s="142"/>
    </row>
    <row r="1093" ht="12.75">
      <c r="D1093" s="142"/>
    </row>
    <row r="1094" ht="12.75">
      <c r="D1094" s="142"/>
    </row>
    <row r="1095" ht="12.75">
      <c r="D1095" s="142"/>
    </row>
    <row r="1096" ht="12.75">
      <c r="D1096" s="142"/>
    </row>
    <row r="1097" ht="12.75">
      <c r="D1097" s="142"/>
    </row>
    <row r="1098" ht="12.75">
      <c r="D1098" s="142"/>
    </row>
    <row r="1099" ht="12.75">
      <c r="D1099" s="142"/>
    </row>
    <row r="1100" ht="12.75">
      <c r="D1100" s="142"/>
    </row>
    <row r="1101" ht="12.75">
      <c r="D1101" s="142"/>
    </row>
    <row r="1102" ht="12.75">
      <c r="D1102" s="142"/>
    </row>
    <row r="1103" ht="12.75">
      <c r="D1103" s="142"/>
    </row>
    <row r="1104" ht="12.75">
      <c r="D1104" s="142"/>
    </row>
    <row r="1105" ht="12.75">
      <c r="D1105" s="142"/>
    </row>
    <row r="1106" ht="12.75">
      <c r="D1106" s="142"/>
    </row>
    <row r="1107" ht="12.75">
      <c r="D1107" s="142"/>
    </row>
    <row r="1108" ht="12.75">
      <c r="D1108" s="142"/>
    </row>
    <row r="1109" ht="12.75">
      <c r="D1109" s="142"/>
    </row>
    <row r="1110" ht="12.75">
      <c r="D1110" s="142"/>
    </row>
    <row r="1111" ht="12.75">
      <c r="D1111" s="142"/>
    </row>
    <row r="1112" ht="12.75">
      <c r="D1112" s="142"/>
    </row>
    <row r="1113" ht="12.75">
      <c r="D1113" s="142"/>
    </row>
    <row r="1114" ht="12.75">
      <c r="D1114" s="142"/>
    </row>
    <row r="1115" ht="12.75">
      <c r="D1115" s="142"/>
    </row>
    <row r="1116" ht="12.75">
      <c r="D1116" s="142"/>
    </row>
    <row r="1117" ht="12.75">
      <c r="D1117" s="142"/>
    </row>
    <row r="1118" ht="12.75">
      <c r="D1118" s="142"/>
    </row>
    <row r="1119" ht="12.75">
      <c r="D1119" s="142"/>
    </row>
    <row r="1120" ht="12.75">
      <c r="D1120" s="142"/>
    </row>
    <row r="1121" ht="12.75">
      <c r="D1121" s="142"/>
    </row>
    <row r="1122" ht="12.75">
      <c r="D1122" s="142"/>
    </row>
    <row r="1123" ht="12.75">
      <c r="D1123" s="142"/>
    </row>
    <row r="1124" ht="12.75">
      <c r="D1124" s="142"/>
    </row>
    <row r="1125" ht="12.75">
      <c r="D1125" s="142"/>
    </row>
    <row r="1126" ht="12.75">
      <c r="D1126" s="142"/>
    </row>
    <row r="1127" ht="12.75">
      <c r="D1127" s="142"/>
    </row>
    <row r="1128" ht="12.75">
      <c r="D1128" s="142"/>
    </row>
    <row r="1129" ht="12.75">
      <c r="D1129" s="142"/>
    </row>
    <row r="1130" ht="12.75">
      <c r="D1130" s="142"/>
    </row>
    <row r="1131" ht="12.75">
      <c r="D1131" s="142"/>
    </row>
    <row r="1132" ht="12.75">
      <c r="D1132" s="142"/>
    </row>
    <row r="1133" ht="12.75">
      <c r="D1133" s="142"/>
    </row>
    <row r="1134" ht="12.75">
      <c r="D1134" s="142"/>
    </row>
    <row r="1135" ht="12.75">
      <c r="D1135" s="142"/>
    </row>
    <row r="1136" ht="12.75">
      <c r="D1136" s="142"/>
    </row>
    <row r="1137" ht="12.75">
      <c r="D1137" s="142"/>
    </row>
    <row r="1138" ht="12.75">
      <c r="D1138" s="142"/>
    </row>
    <row r="1139" ht="12.75">
      <c r="D1139" s="142"/>
    </row>
    <row r="1140" ht="12.75">
      <c r="D1140" s="142"/>
    </row>
    <row r="1141" ht="12.75">
      <c r="D1141" s="142"/>
    </row>
    <row r="1142" ht="12.75">
      <c r="D1142" s="142"/>
    </row>
    <row r="1143" ht="12.75">
      <c r="D1143" s="142"/>
    </row>
    <row r="1144" ht="12.75">
      <c r="D1144" s="142"/>
    </row>
    <row r="1145" ht="12.75">
      <c r="D1145" s="142"/>
    </row>
    <row r="1146" ht="12.75">
      <c r="D1146" s="142"/>
    </row>
    <row r="1147" ht="12.75">
      <c r="D1147" s="142"/>
    </row>
    <row r="1148" ht="12.75">
      <c r="D1148" s="142"/>
    </row>
    <row r="1149" ht="12.75">
      <c r="D1149" s="142"/>
    </row>
    <row r="1150" ht="12.75">
      <c r="D1150" s="142"/>
    </row>
    <row r="1151" ht="12.75">
      <c r="D1151" s="142"/>
    </row>
    <row r="1152" ht="12.75">
      <c r="D1152" s="142"/>
    </row>
    <row r="1153" ht="12.75">
      <c r="D1153" s="142"/>
    </row>
    <row r="1154" ht="12.75">
      <c r="D1154" s="142"/>
    </row>
    <row r="1155" ht="12.75">
      <c r="D1155" s="142"/>
    </row>
    <row r="1156" ht="12.75">
      <c r="D1156" s="142"/>
    </row>
    <row r="1157" ht="12.75">
      <c r="D1157" s="142"/>
    </row>
    <row r="1158" ht="12.75">
      <c r="D1158" s="142"/>
    </row>
    <row r="1159" ht="12.75">
      <c r="D1159" s="142"/>
    </row>
    <row r="1160" ht="12.75">
      <c r="D1160" s="142"/>
    </row>
    <row r="1161" ht="12.75">
      <c r="D1161" s="142"/>
    </row>
    <row r="1162" ht="12.75">
      <c r="D1162" s="142"/>
    </row>
    <row r="1163" ht="12.75">
      <c r="D1163" s="142"/>
    </row>
    <row r="1164" ht="12.75">
      <c r="D1164" s="142"/>
    </row>
    <row r="1165" ht="12.75">
      <c r="D1165" s="142"/>
    </row>
    <row r="1166" ht="12.75">
      <c r="D1166" s="142"/>
    </row>
    <row r="1167" ht="12.75">
      <c r="D1167" s="142"/>
    </row>
    <row r="1168" ht="12.75">
      <c r="D1168" s="142"/>
    </row>
    <row r="1169" ht="12.75">
      <c r="D1169" s="142"/>
    </row>
    <row r="1170" ht="12.75">
      <c r="D1170" s="142"/>
    </row>
    <row r="1171" ht="12.75">
      <c r="D1171" s="142"/>
    </row>
    <row r="1172" ht="12.75">
      <c r="D1172" s="142"/>
    </row>
    <row r="1173" ht="12.75">
      <c r="D1173" s="142"/>
    </row>
    <row r="1174" ht="12.75">
      <c r="D1174" s="142"/>
    </row>
    <row r="1175" ht="12.75">
      <c r="D1175" s="142"/>
    </row>
    <row r="1176" ht="12.75">
      <c r="D1176" s="142"/>
    </row>
    <row r="1177" ht="12.75">
      <c r="D1177" s="142"/>
    </row>
    <row r="1178" ht="12.75">
      <c r="D1178" s="142"/>
    </row>
    <row r="1179" ht="12.75">
      <c r="D1179" s="142"/>
    </row>
    <row r="1180" ht="12.75">
      <c r="D1180" s="142"/>
    </row>
    <row r="1181" ht="12.75">
      <c r="D1181" s="142"/>
    </row>
    <row r="1182" ht="12.75">
      <c r="D1182" s="142"/>
    </row>
    <row r="1183" ht="12.75">
      <c r="D1183" s="142"/>
    </row>
    <row r="1184" ht="12.75">
      <c r="D1184" s="142"/>
    </row>
    <row r="1185" ht="12.75">
      <c r="D1185" s="142"/>
    </row>
    <row r="1186" ht="12.75">
      <c r="D1186" s="142"/>
    </row>
    <row r="1187" ht="12.75">
      <c r="D1187" s="142"/>
    </row>
    <row r="1188" ht="12.75">
      <c r="D1188" s="142"/>
    </row>
    <row r="1189" ht="12.75">
      <c r="D1189" s="142"/>
    </row>
    <row r="1190" ht="12.75">
      <c r="D1190" s="142"/>
    </row>
    <row r="1191" ht="12.75">
      <c r="D1191" s="142"/>
    </row>
    <row r="1192" ht="12.75">
      <c r="D1192" s="142"/>
    </row>
    <row r="1193" ht="12.75">
      <c r="D1193" s="142"/>
    </row>
    <row r="1194" ht="12.75">
      <c r="D1194" s="142"/>
    </row>
    <row r="1195" ht="12.75">
      <c r="D1195" s="142"/>
    </row>
    <row r="1196" ht="12.75">
      <c r="D1196" s="142"/>
    </row>
    <row r="1197" ht="12.75">
      <c r="D1197" s="142"/>
    </row>
    <row r="1198" ht="12.75">
      <c r="D1198" s="142"/>
    </row>
    <row r="1199" ht="12.75">
      <c r="D1199" s="142"/>
    </row>
    <row r="1200" ht="12.75">
      <c r="D1200" s="142"/>
    </row>
    <row r="1201" ht="12.75">
      <c r="D1201" s="142"/>
    </row>
    <row r="1202" ht="12.75">
      <c r="D1202" s="142"/>
    </row>
    <row r="1203" ht="12.75">
      <c r="D1203" s="142"/>
    </row>
    <row r="1204" ht="12.75">
      <c r="D1204" s="142"/>
    </row>
    <row r="1205" ht="12.75">
      <c r="D1205" s="142"/>
    </row>
    <row r="1206" ht="12.75">
      <c r="D1206" s="142"/>
    </row>
    <row r="1207" ht="12.75">
      <c r="D1207" s="142"/>
    </row>
    <row r="1208" ht="12.75">
      <c r="D1208" s="142"/>
    </row>
    <row r="1209" ht="12.75">
      <c r="D1209" s="142"/>
    </row>
    <row r="1210" ht="12.75">
      <c r="D1210" s="142"/>
    </row>
    <row r="1211" ht="12.75">
      <c r="D1211" s="142"/>
    </row>
    <row r="1212" ht="12.75">
      <c r="D1212" s="142"/>
    </row>
    <row r="1213" ht="12.75">
      <c r="D1213" s="142"/>
    </row>
    <row r="1214" ht="12.75">
      <c r="D1214" s="142"/>
    </row>
    <row r="1215" ht="12.75">
      <c r="D1215" s="142"/>
    </row>
    <row r="1216" ht="12.75">
      <c r="D1216" s="142"/>
    </row>
    <row r="1217" ht="12.75">
      <c r="D1217" s="142"/>
    </row>
    <row r="1218" ht="12.75">
      <c r="D1218" s="142"/>
    </row>
    <row r="1219" ht="12.75">
      <c r="D1219" s="142"/>
    </row>
    <row r="1220" ht="12.75">
      <c r="D1220" s="142"/>
    </row>
    <row r="1221" ht="12.75">
      <c r="D1221" s="142"/>
    </row>
    <row r="1222" ht="12.75">
      <c r="D1222" s="142"/>
    </row>
    <row r="1223" ht="12.75">
      <c r="D1223" s="142"/>
    </row>
    <row r="1224" ht="12.75">
      <c r="D1224" s="142"/>
    </row>
    <row r="1225" ht="12.75">
      <c r="D1225" s="142"/>
    </row>
    <row r="1226" ht="12.75">
      <c r="D1226" s="142"/>
    </row>
    <row r="1227" ht="12.75">
      <c r="D1227" s="142"/>
    </row>
    <row r="1228" ht="12.75">
      <c r="D1228" s="142"/>
    </row>
    <row r="1229" ht="12.75">
      <c r="D1229" s="142"/>
    </row>
    <row r="1230" ht="12.75">
      <c r="D1230" s="142"/>
    </row>
    <row r="1231" ht="12.75">
      <c r="D1231" s="142"/>
    </row>
    <row r="1232" ht="12.75">
      <c r="D1232" s="142"/>
    </row>
    <row r="1233" ht="12.75">
      <c r="D1233" s="142"/>
    </row>
    <row r="1234" ht="12.75">
      <c r="D1234" s="142"/>
    </row>
    <row r="1235" ht="12.75">
      <c r="D1235" s="142"/>
    </row>
    <row r="1236" ht="12.75">
      <c r="D1236" s="142"/>
    </row>
    <row r="1237" ht="12.75">
      <c r="D1237" s="142"/>
    </row>
    <row r="1238" ht="12.75">
      <c r="D1238" s="142"/>
    </row>
    <row r="1239" ht="12.75">
      <c r="D1239" s="142"/>
    </row>
    <row r="1240" ht="12.75">
      <c r="D1240" s="142"/>
    </row>
    <row r="1241" ht="12.75">
      <c r="D1241" s="142"/>
    </row>
    <row r="1242" ht="12.75">
      <c r="D1242" s="142"/>
    </row>
    <row r="1243" ht="12.75">
      <c r="D1243" s="142"/>
    </row>
    <row r="1244" ht="12.75">
      <c r="D1244" s="142"/>
    </row>
    <row r="1245" ht="12.75">
      <c r="D1245" s="142"/>
    </row>
    <row r="1246" ht="12.75">
      <c r="D1246" s="142"/>
    </row>
    <row r="1247" ht="12.75">
      <c r="D1247" s="142"/>
    </row>
    <row r="1248" ht="12.75">
      <c r="D1248" s="142"/>
    </row>
    <row r="1249" ht="12.75">
      <c r="D1249" s="142"/>
    </row>
    <row r="1250" ht="12.75">
      <c r="D1250" s="142"/>
    </row>
    <row r="1251" ht="12.75">
      <c r="D1251" s="142"/>
    </row>
    <row r="1252" ht="12.75">
      <c r="D1252" s="142"/>
    </row>
    <row r="1253" ht="12.75">
      <c r="D1253" s="142"/>
    </row>
    <row r="1254" ht="12.75">
      <c r="D1254" s="142"/>
    </row>
    <row r="1255" ht="12.75">
      <c r="D1255" s="142"/>
    </row>
    <row r="1256" ht="12.75">
      <c r="D1256" s="142"/>
    </row>
    <row r="1257" ht="12.75">
      <c r="D1257" s="142"/>
    </row>
    <row r="1258" ht="12.75">
      <c r="D1258" s="142"/>
    </row>
    <row r="1259" ht="12.75">
      <c r="D1259" s="142"/>
    </row>
    <row r="1260" ht="12.75">
      <c r="D1260" s="142"/>
    </row>
    <row r="1261" ht="12.75">
      <c r="D1261" s="142"/>
    </row>
    <row r="1262" ht="12.75">
      <c r="D1262" s="142"/>
    </row>
    <row r="1263" ht="12.75">
      <c r="D1263" s="142"/>
    </row>
    <row r="1264" ht="12.75">
      <c r="D1264" s="142"/>
    </row>
    <row r="1265" ht="12.75">
      <c r="D1265" s="142"/>
    </row>
    <row r="1266" ht="12.75">
      <c r="D1266" s="142"/>
    </row>
    <row r="1267" ht="12.75">
      <c r="D1267" s="142"/>
    </row>
    <row r="1268" ht="12.75">
      <c r="D1268" s="142"/>
    </row>
    <row r="1269" ht="12.75">
      <c r="D1269" s="142"/>
    </row>
    <row r="1270" ht="12.75">
      <c r="D1270" s="142"/>
    </row>
    <row r="1271" ht="12.75">
      <c r="D1271" s="142"/>
    </row>
    <row r="1272" ht="12.75">
      <c r="D1272" s="142"/>
    </row>
    <row r="1273" ht="12.75">
      <c r="D1273" s="142"/>
    </row>
    <row r="1274" ht="12.75">
      <c r="D1274" s="142"/>
    </row>
    <row r="1275" ht="12.75">
      <c r="D1275" s="142"/>
    </row>
    <row r="1276" ht="12.75">
      <c r="D1276" s="142"/>
    </row>
    <row r="1277" ht="12.75">
      <c r="D1277" s="142"/>
    </row>
    <row r="1278" ht="12.75">
      <c r="D1278" s="142"/>
    </row>
    <row r="1279" ht="12.75">
      <c r="D1279" s="142"/>
    </row>
    <row r="1280" ht="12.75">
      <c r="D1280" s="142"/>
    </row>
    <row r="1281" ht="12.75">
      <c r="D1281" s="142"/>
    </row>
    <row r="1282" ht="12.75">
      <c r="D1282" s="142"/>
    </row>
    <row r="1283" ht="12.75">
      <c r="D1283" s="142"/>
    </row>
    <row r="1284" ht="12.75">
      <c r="D1284" s="142"/>
    </row>
    <row r="1285" ht="12.75">
      <c r="D1285" s="142"/>
    </row>
    <row r="1286" ht="12.75">
      <c r="D1286" s="142"/>
    </row>
    <row r="1287" ht="12.75">
      <c r="D1287" s="142"/>
    </row>
    <row r="1288" ht="12.75">
      <c r="D1288" s="142"/>
    </row>
    <row r="1289" ht="12.75">
      <c r="D1289" s="142"/>
    </row>
    <row r="1290" ht="12.75">
      <c r="D1290" s="142"/>
    </row>
    <row r="1291" ht="12.75">
      <c r="D1291" s="142"/>
    </row>
    <row r="1292" ht="12.75">
      <c r="D1292" s="142"/>
    </row>
    <row r="1293" ht="12.75">
      <c r="D1293" s="142"/>
    </row>
    <row r="1294" ht="12.75">
      <c r="D1294" s="142"/>
    </row>
    <row r="1295" ht="12.75">
      <c r="D1295" s="142"/>
    </row>
    <row r="1296" ht="12.75">
      <c r="D1296" s="142"/>
    </row>
    <row r="1297" ht="12.75">
      <c r="D1297" s="142"/>
    </row>
    <row r="1298" ht="12.75">
      <c r="D1298" s="142"/>
    </row>
    <row r="1299" ht="12.75">
      <c r="D1299" s="142"/>
    </row>
    <row r="1300" ht="12.75">
      <c r="D1300" s="142"/>
    </row>
    <row r="1301" ht="12.75">
      <c r="D1301" s="142"/>
    </row>
    <row r="1302" ht="12.75">
      <c r="D1302" s="142"/>
    </row>
    <row r="1303" ht="12.75">
      <c r="D1303" s="142"/>
    </row>
    <row r="1304" ht="12.75">
      <c r="D1304" s="142"/>
    </row>
    <row r="1305" ht="12.75">
      <c r="D1305" s="142"/>
    </row>
    <row r="1306" ht="12.75">
      <c r="D1306" s="142"/>
    </row>
    <row r="1307" ht="12.75">
      <c r="D1307" s="142"/>
    </row>
    <row r="1308" ht="12.75">
      <c r="D1308" s="142"/>
    </row>
    <row r="1309" ht="12.75">
      <c r="D1309" s="142"/>
    </row>
    <row r="1310" ht="12.75">
      <c r="D1310" s="142"/>
    </row>
    <row r="1311" ht="12.75">
      <c r="D1311" s="142"/>
    </row>
    <row r="1312" ht="12.75">
      <c r="D1312" s="142"/>
    </row>
    <row r="1313" ht="12.75">
      <c r="D1313" s="142"/>
    </row>
    <row r="1314" ht="12.75">
      <c r="D1314" s="142"/>
    </row>
    <row r="1315" ht="12.75">
      <c r="D1315" s="142"/>
    </row>
    <row r="1316" ht="12.75">
      <c r="D1316" s="142"/>
    </row>
    <row r="1317" ht="12.75">
      <c r="D1317" s="142"/>
    </row>
    <row r="1318" ht="12.75">
      <c r="D1318" s="142"/>
    </row>
    <row r="1319" ht="12.75">
      <c r="D1319" s="142"/>
    </row>
    <row r="1320" ht="12.75">
      <c r="D1320" s="142"/>
    </row>
    <row r="1321" ht="12.75">
      <c r="D1321" s="142"/>
    </row>
    <row r="1322" ht="12.75">
      <c r="D1322" s="142"/>
    </row>
    <row r="1323" ht="12.75">
      <c r="D1323" s="142"/>
    </row>
    <row r="1324" ht="12.75">
      <c r="D1324" s="142"/>
    </row>
    <row r="1325" ht="12.75">
      <c r="D1325" s="142"/>
    </row>
    <row r="1326" ht="12.75">
      <c r="D1326" s="142"/>
    </row>
    <row r="1327" ht="12.75">
      <c r="D1327" s="142"/>
    </row>
    <row r="1328" ht="12.75">
      <c r="D1328" s="142"/>
    </row>
    <row r="1329" ht="12.75">
      <c r="D1329" s="142"/>
    </row>
    <row r="1330" ht="12.75">
      <c r="D1330" s="142"/>
    </row>
    <row r="1331" ht="12.75">
      <c r="D1331" s="142"/>
    </row>
    <row r="1332" ht="12.75">
      <c r="D1332" s="142"/>
    </row>
    <row r="1333" ht="12.75">
      <c r="D1333" s="142"/>
    </row>
    <row r="1334" ht="12.75">
      <c r="D1334" s="142"/>
    </row>
    <row r="1335" ht="12.75">
      <c r="D1335" s="142"/>
    </row>
    <row r="1336" ht="12.75">
      <c r="D1336" s="142"/>
    </row>
    <row r="1337" ht="12.75">
      <c r="D1337" s="142"/>
    </row>
    <row r="1338" ht="12.75">
      <c r="D1338" s="142"/>
    </row>
    <row r="1339" ht="12.75">
      <c r="D1339" s="142"/>
    </row>
    <row r="1340" ht="12.75">
      <c r="D1340" s="142"/>
    </row>
    <row r="1341" ht="12.75">
      <c r="D1341" s="142"/>
    </row>
    <row r="1342" ht="12.75">
      <c r="D1342" s="142"/>
    </row>
    <row r="1343" ht="12.75">
      <c r="D1343" s="142"/>
    </row>
    <row r="1344" ht="12.75">
      <c r="D1344" s="142"/>
    </row>
    <row r="1345" ht="12.75">
      <c r="D1345" s="142"/>
    </row>
    <row r="1346" ht="12.75">
      <c r="D1346" s="142"/>
    </row>
    <row r="1347" ht="12.75">
      <c r="D1347" s="142"/>
    </row>
    <row r="1348" ht="12.75">
      <c r="D1348" s="142"/>
    </row>
    <row r="1349" ht="12.75">
      <c r="D1349" s="142"/>
    </row>
    <row r="1350" ht="12.75">
      <c r="D1350" s="142"/>
    </row>
    <row r="1351" ht="12.75">
      <c r="D1351" s="142"/>
    </row>
    <row r="1352" ht="12.75">
      <c r="D1352" s="142"/>
    </row>
    <row r="1353" ht="12.75">
      <c r="D1353" s="142"/>
    </row>
    <row r="1354" ht="12.75">
      <c r="D1354" s="142"/>
    </row>
    <row r="1355" ht="12.75">
      <c r="D1355" s="142"/>
    </row>
    <row r="1356" ht="12.75">
      <c r="D1356" s="142"/>
    </row>
    <row r="1357" ht="12.75">
      <c r="D1357" s="142"/>
    </row>
    <row r="1358" ht="12.75">
      <c r="D1358" s="142"/>
    </row>
    <row r="1359" ht="12.75">
      <c r="D1359" s="142"/>
    </row>
    <row r="1360" ht="12.75">
      <c r="D1360" s="142"/>
    </row>
    <row r="1361" ht="12.75">
      <c r="D1361" s="142"/>
    </row>
    <row r="1362" ht="12.75">
      <c r="D1362" s="142"/>
    </row>
    <row r="1363" ht="12.75">
      <c r="D1363" s="142"/>
    </row>
    <row r="1364" ht="12.75">
      <c r="D1364" s="142"/>
    </row>
    <row r="1365" ht="12.75">
      <c r="D1365" s="142"/>
    </row>
    <row r="1366" ht="12.75">
      <c r="D1366" s="142"/>
    </row>
    <row r="1367" ht="12.75">
      <c r="D1367" s="142"/>
    </row>
    <row r="1368" ht="12.75">
      <c r="D1368" s="142"/>
    </row>
    <row r="1369" ht="12.75">
      <c r="D1369" s="142"/>
    </row>
    <row r="1370" ht="12.75">
      <c r="D1370" s="142"/>
    </row>
    <row r="1371" ht="12.75">
      <c r="D1371" s="142"/>
    </row>
    <row r="1372" ht="12.75">
      <c r="D1372" s="142"/>
    </row>
    <row r="1373" ht="12.75">
      <c r="D1373" s="142"/>
    </row>
    <row r="1374" ht="12.75">
      <c r="D1374" s="142"/>
    </row>
    <row r="1375" ht="12.75">
      <c r="D1375" s="142"/>
    </row>
    <row r="1376" ht="12.75">
      <c r="D1376" s="142"/>
    </row>
    <row r="1377" ht="12.75">
      <c r="D1377" s="142"/>
    </row>
    <row r="1378" ht="12.75">
      <c r="D1378" s="142"/>
    </row>
    <row r="1379" ht="12.75">
      <c r="D1379" s="142"/>
    </row>
    <row r="1380" ht="12.75">
      <c r="D1380" s="142"/>
    </row>
    <row r="1381" ht="12.75">
      <c r="D1381" s="142"/>
    </row>
    <row r="1382" ht="12.75">
      <c r="D1382" s="142"/>
    </row>
    <row r="1383" ht="12.75">
      <c r="D1383" s="142"/>
    </row>
    <row r="1384" ht="12.75">
      <c r="D1384" s="142"/>
    </row>
    <row r="1385" ht="12.75">
      <c r="D1385" s="142"/>
    </row>
    <row r="1386" ht="12.75">
      <c r="D1386" s="142"/>
    </row>
    <row r="1387" ht="12.75">
      <c r="D1387" s="142"/>
    </row>
    <row r="1388" ht="12.75">
      <c r="D1388" s="142"/>
    </row>
    <row r="1389" ht="12.75">
      <c r="D1389" s="142"/>
    </row>
    <row r="1390" ht="12.75">
      <c r="D1390" s="142"/>
    </row>
    <row r="1391" ht="12.75">
      <c r="D1391" s="142"/>
    </row>
    <row r="1392" ht="12.75">
      <c r="D1392" s="142"/>
    </row>
    <row r="1393" ht="12.75">
      <c r="D1393" s="142"/>
    </row>
    <row r="1394" ht="12.75">
      <c r="D1394" s="142"/>
    </row>
    <row r="1395" ht="12.75">
      <c r="D1395" s="142"/>
    </row>
    <row r="1396" ht="12.75">
      <c r="D1396" s="142"/>
    </row>
    <row r="1397" ht="12.75">
      <c r="D1397" s="142"/>
    </row>
    <row r="1398" ht="12.75">
      <c r="D1398" s="142"/>
    </row>
    <row r="1399" ht="12.75">
      <c r="D1399" s="142"/>
    </row>
    <row r="1400" ht="12.75">
      <c r="D1400" s="142"/>
    </row>
    <row r="1401" ht="12.75">
      <c r="D1401" s="142"/>
    </row>
    <row r="1402" ht="12.75">
      <c r="D1402" s="142"/>
    </row>
    <row r="1403" ht="12.75">
      <c r="D1403" s="142"/>
    </row>
    <row r="1404" ht="12.75">
      <c r="D1404" s="142"/>
    </row>
    <row r="1405" ht="12.75">
      <c r="D1405" s="142"/>
    </row>
    <row r="1406" ht="12.75">
      <c r="D1406" s="142"/>
    </row>
    <row r="1407" ht="12.75">
      <c r="D1407" s="142"/>
    </row>
    <row r="1408" ht="12.75">
      <c r="D1408" s="142"/>
    </row>
    <row r="1409" ht="12.75">
      <c r="D1409" s="142"/>
    </row>
    <row r="1410" ht="12.75">
      <c r="D1410" s="142"/>
    </row>
    <row r="1411" ht="12.75">
      <c r="D1411" s="142"/>
    </row>
    <row r="1412" ht="12.75">
      <c r="D1412" s="142"/>
    </row>
    <row r="1413" ht="12.75">
      <c r="D1413" s="142"/>
    </row>
    <row r="1414" ht="12.75">
      <c r="D1414" s="142"/>
    </row>
    <row r="1415" ht="12.75">
      <c r="D1415" s="142"/>
    </row>
    <row r="1416" ht="12.75">
      <c r="D1416" s="142"/>
    </row>
    <row r="1417" ht="12.75">
      <c r="D1417" s="142"/>
    </row>
    <row r="1418" ht="12.75">
      <c r="D1418" s="142"/>
    </row>
    <row r="1419" ht="12.75">
      <c r="D1419" s="142"/>
    </row>
    <row r="1420" ht="12.75">
      <c r="D1420" s="142"/>
    </row>
    <row r="1421" ht="12.75">
      <c r="D1421" s="142"/>
    </row>
    <row r="1422" ht="12.75">
      <c r="D1422" s="142"/>
    </row>
    <row r="1423" ht="12.75">
      <c r="D1423" s="142"/>
    </row>
    <row r="1424" ht="12.75">
      <c r="D1424" s="142"/>
    </row>
    <row r="1425" ht="12.75">
      <c r="D1425" s="142"/>
    </row>
    <row r="1426" ht="12.75">
      <c r="D1426" s="142"/>
    </row>
    <row r="1427" ht="12.75">
      <c r="D1427" s="142"/>
    </row>
    <row r="1428" ht="12.75">
      <c r="D1428" s="142"/>
    </row>
    <row r="1429" ht="12.75">
      <c r="D1429" s="142"/>
    </row>
    <row r="1430" ht="12.75">
      <c r="D1430" s="142"/>
    </row>
    <row r="1431" ht="12.75">
      <c r="D1431" s="142"/>
    </row>
    <row r="1432" ht="12.75">
      <c r="D1432" s="142"/>
    </row>
    <row r="1433" ht="12.75">
      <c r="D1433" s="142"/>
    </row>
    <row r="1434" ht="12.75">
      <c r="D1434" s="142"/>
    </row>
    <row r="1435" ht="12.75">
      <c r="D1435" s="142"/>
    </row>
    <row r="1436" ht="12.75">
      <c r="D1436" s="142"/>
    </row>
    <row r="1437" ht="12.75">
      <c r="D1437" s="142"/>
    </row>
    <row r="1438" ht="12.75">
      <c r="D1438" s="142"/>
    </row>
    <row r="1439" ht="12.75">
      <c r="D1439" s="142"/>
    </row>
    <row r="1440" ht="12.75">
      <c r="D1440" s="142"/>
    </row>
    <row r="1441" ht="12.75">
      <c r="D1441" s="142"/>
    </row>
    <row r="1442" ht="12.75">
      <c r="D1442" s="142"/>
    </row>
    <row r="1443" ht="12.75">
      <c r="D1443" s="142"/>
    </row>
    <row r="1444" ht="12.75">
      <c r="D1444" s="142"/>
    </row>
    <row r="1445" ht="12.75">
      <c r="D1445" s="142"/>
    </row>
    <row r="1446" ht="12.75">
      <c r="D1446" s="142"/>
    </row>
    <row r="1447" ht="12.75">
      <c r="D1447" s="142"/>
    </row>
    <row r="1448" ht="12.75">
      <c r="D1448" s="142"/>
    </row>
    <row r="1449" ht="12.75">
      <c r="D1449" s="142"/>
    </row>
    <row r="1450" ht="12.75">
      <c r="D1450" s="142"/>
    </row>
    <row r="1451" ht="12.75">
      <c r="D1451" s="142"/>
    </row>
    <row r="1452" ht="12.75">
      <c r="D1452" s="142"/>
    </row>
    <row r="1453" ht="12.75">
      <c r="D1453" s="142"/>
    </row>
    <row r="1454" ht="12.75">
      <c r="D1454" s="142"/>
    </row>
    <row r="1455" ht="12.75">
      <c r="D1455" s="142"/>
    </row>
    <row r="1456" ht="12.75">
      <c r="D1456" s="142"/>
    </row>
    <row r="1457" ht="12.75">
      <c r="D1457" s="142"/>
    </row>
    <row r="1458" ht="12.75">
      <c r="D1458" s="142"/>
    </row>
    <row r="1459" ht="12.75">
      <c r="D1459" s="142"/>
    </row>
    <row r="1460" ht="12.75">
      <c r="D1460" s="142"/>
    </row>
    <row r="1461" ht="12.75">
      <c r="D1461" s="142"/>
    </row>
    <row r="1462" ht="12.75">
      <c r="D1462" s="142"/>
    </row>
    <row r="1463" ht="12.75">
      <c r="D1463" s="142"/>
    </row>
    <row r="1464" ht="12.75">
      <c r="D1464" s="142"/>
    </row>
    <row r="1465" ht="12.75">
      <c r="D1465" s="142"/>
    </row>
    <row r="1466" ht="12.75">
      <c r="D1466" s="142"/>
    </row>
    <row r="1467" ht="12.75">
      <c r="D1467" s="142"/>
    </row>
    <row r="1468" ht="12.75">
      <c r="D1468" s="142"/>
    </row>
    <row r="1469" ht="12.75">
      <c r="D1469" s="142"/>
    </row>
    <row r="1470" ht="12.75">
      <c r="D1470" s="142"/>
    </row>
    <row r="1471" ht="12.75">
      <c r="D1471" s="142"/>
    </row>
    <row r="1472" ht="12.75">
      <c r="D1472" s="142"/>
    </row>
    <row r="1473" ht="12.75">
      <c r="D1473" s="142"/>
    </row>
    <row r="1474" ht="12.75">
      <c r="D1474" s="142"/>
    </row>
    <row r="1475" ht="12.75">
      <c r="D1475" s="142"/>
    </row>
    <row r="1476" ht="12.75">
      <c r="D1476" s="142"/>
    </row>
    <row r="1477" ht="12.75">
      <c r="D1477" s="142"/>
    </row>
    <row r="1478" ht="12.75">
      <c r="D1478" s="142"/>
    </row>
    <row r="1479" ht="12.75">
      <c r="D1479" s="142"/>
    </row>
    <row r="1480" ht="12.75">
      <c r="D1480" s="142"/>
    </row>
    <row r="1481" ht="12.75">
      <c r="D1481" s="142"/>
    </row>
    <row r="1482" ht="12.75">
      <c r="D1482" s="142"/>
    </row>
    <row r="1483" ht="12.75">
      <c r="D1483" s="142"/>
    </row>
    <row r="1484" ht="12.75">
      <c r="D1484" s="142"/>
    </row>
    <row r="1485" ht="12.75">
      <c r="D1485" s="142"/>
    </row>
    <row r="1486" ht="12.75">
      <c r="D1486" s="142"/>
    </row>
    <row r="1487" ht="12.75">
      <c r="D1487" s="142"/>
    </row>
    <row r="1488" ht="12.75">
      <c r="D1488" s="142"/>
    </row>
    <row r="1489" ht="12.75">
      <c r="D1489" s="142"/>
    </row>
    <row r="1490" ht="12.75">
      <c r="D1490" s="142"/>
    </row>
    <row r="1491" ht="12.75">
      <c r="D1491" s="142"/>
    </row>
    <row r="1492" ht="12.75">
      <c r="D1492" s="142"/>
    </row>
    <row r="1493" ht="12.75">
      <c r="D1493" s="142"/>
    </row>
    <row r="1494" ht="12.75">
      <c r="D1494" s="142"/>
    </row>
    <row r="1495" ht="12.75">
      <c r="D1495" s="142"/>
    </row>
    <row r="1496" ht="12.75">
      <c r="D1496" s="142"/>
    </row>
    <row r="1497" ht="12.75">
      <c r="D1497" s="142"/>
    </row>
    <row r="1498" ht="12.75">
      <c r="D1498" s="142"/>
    </row>
    <row r="1499" ht="12.75">
      <c r="D1499" s="142"/>
    </row>
    <row r="1500" ht="12.75">
      <c r="D1500" s="142"/>
    </row>
    <row r="1501" ht="12.75">
      <c r="D1501" s="142"/>
    </row>
    <row r="1502" ht="12.75">
      <c r="D1502" s="142"/>
    </row>
    <row r="1503" ht="12.75">
      <c r="D1503" s="142"/>
    </row>
    <row r="1504" ht="12.75">
      <c r="D1504" s="142"/>
    </row>
    <row r="1505" ht="12.75">
      <c r="D1505" s="142"/>
    </row>
    <row r="1506" ht="12.75">
      <c r="D1506" s="142"/>
    </row>
    <row r="1507" ht="12.75">
      <c r="D1507" s="142"/>
    </row>
    <row r="1508" ht="12.75">
      <c r="D1508" s="142"/>
    </row>
    <row r="1509" ht="12.75">
      <c r="D1509" s="142"/>
    </row>
    <row r="1510" ht="12.75">
      <c r="D1510" s="142"/>
    </row>
    <row r="1511" ht="12.75">
      <c r="D1511" s="142"/>
    </row>
    <row r="1512" ht="12.75">
      <c r="D1512" s="142"/>
    </row>
    <row r="1513" ht="12.75">
      <c r="D1513" s="142"/>
    </row>
    <row r="1514" ht="12.75">
      <c r="D1514" s="142"/>
    </row>
    <row r="1515" ht="12.75">
      <c r="D1515" s="142"/>
    </row>
    <row r="1516" ht="12.75">
      <c r="D1516" s="142"/>
    </row>
    <row r="1517" ht="12.75">
      <c r="D1517" s="142"/>
    </row>
    <row r="1518" ht="12.75">
      <c r="D1518" s="142"/>
    </row>
    <row r="1519" ht="12.75">
      <c r="D1519" s="142"/>
    </row>
    <row r="1520" ht="12.75">
      <c r="D1520" s="142"/>
    </row>
    <row r="1521" ht="12.75">
      <c r="D1521" s="142"/>
    </row>
    <row r="1522" ht="12.75">
      <c r="D1522" s="142"/>
    </row>
    <row r="1523" ht="12.75">
      <c r="D1523" s="142"/>
    </row>
    <row r="1524" ht="12.75">
      <c r="D1524" s="142"/>
    </row>
    <row r="1525" ht="12.75">
      <c r="D1525" s="142"/>
    </row>
    <row r="1526" ht="12.75">
      <c r="D1526" s="142"/>
    </row>
    <row r="1527" ht="12.75">
      <c r="D1527" s="142"/>
    </row>
    <row r="1528" ht="12.75">
      <c r="D1528" s="142"/>
    </row>
    <row r="1529" ht="12.75">
      <c r="D1529" s="142"/>
    </row>
    <row r="1530" ht="12.75">
      <c r="D1530" s="142"/>
    </row>
    <row r="1531" ht="12.75">
      <c r="D1531" s="142"/>
    </row>
    <row r="1532" ht="12.75">
      <c r="D1532" s="142"/>
    </row>
    <row r="1533" ht="12.75">
      <c r="D1533" s="142"/>
    </row>
    <row r="1534" ht="12.75">
      <c r="D1534" s="142"/>
    </row>
    <row r="1535" ht="12.75">
      <c r="D1535" s="142"/>
    </row>
    <row r="1536" ht="12.75">
      <c r="D1536" s="142"/>
    </row>
    <row r="1537" ht="12.75">
      <c r="D1537" s="142"/>
    </row>
    <row r="1538" ht="12.75">
      <c r="D1538" s="142"/>
    </row>
    <row r="1539" ht="12.75">
      <c r="D1539" s="142"/>
    </row>
    <row r="1540" ht="12.75">
      <c r="D1540" s="142"/>
    </row>
    <row r="1541" ht="12.75">
      <c r="D1541" s="142"/>
    </row>
    <row r="1542" ht="12.75">
      <c r="D1542" s="142"/>
    </row>
    <row r="1543" ht="12.75">
      <c r="D1543" s="142"/>
    </row>
    <row r="1544" ht="12.75">
      <c r="D1544" s="142"/>
    </row>
    <row r="1545" ht="12.75">
      <c r="D1545" s="142"/>
    </row>
    <row r="1546" ht="12.75">
      <c r="D1546" s="142"/>
    </row>
    <row r="1547" ht="12.75">
      <c r="D1547" s="142"/>
    </row>
    <row r="1548" ht="12.75">
      <c r="D1548" s="142"/>
    </row>
    <row r="1549" ht="12.75">
      <c r="D1549" s="142"/>
    </row>
    <row r="1550" ht="12.75">
      <c r="D1550" s="142"/>
    </row>
    <row r="1551" ht="12.75">
      <c r="D1551" s="142"/>
    </row>
    <row r="1552" ht="12.75">
      <c r="D1552" s="142"/>
    </row>
    <row r="1553" ht="12.75">
      <c r="D1553" s="142"/>
    </row>
    <row r="1554" ht="12.75">
      <c r="D1554" s="142"/>
    </row>
    <row r="1555" ht="12.75">
      <c r="D1555" s="142"/>
    </row>
    <row r="1556" ht="12.75">
      <c r="D1556" s="142"/>
    </row>
    <row r="1557" ht="12.75">
      <c r="D1557" s="142"/>
    </row>
    <row r="1558" ht="12.75">
      <c r="D1558" s="142"/>
    </row>
    <row r="1559" ht="12.75">
      <c r="D1559" s="142"/>
    </row>
    <row r="1560" ht="12.75">
      <c r="D1560" s="142"/>
    </row>
    <row r="1561" ht="12.75">
      <c r="D1561" s="142"/>
    </row>
    <row r="1562" ht="12.75">
      <c r="D1562" s="142"/>
    </row>
    <row r="1563" ht="12.75">
      <c r="D1563" s="142"/>
    </row>
    <row r="1564" ht="12.75">
      <c r="D1564" s="142"/>
    </row>
    <row r="1565" ht="12.75">
      <c r="D1565" s="142"/>
    </row>
    <row r="1566" ht="12.75">
      <c r="D1566" s="142"/>
    </row>
    <row r="1567" ht="12.75">
      <c r="D1567" s="142"/>
    </row>
    <row r="1568" ht="12.75">
      <c r="D1568" s="142"/>
    </row>
    <row r="1569" ht="12.75">
      <c r="D1569" s="142"/>
    </row>
    <row r="1570" ht="12.75">
      <c r="D1570" s="142"/>
    </row>
    <row r="1571" ht="12.75">
      <c r="D1571" s="142"/>
    </row>
    <row r="1572" ht="12.75">
      <c r="D1572" s="142"/>
    </row>
    <row r="1573" ht="12.75">
      <c r="D1573" s="142"/>
    </row>
    <row r="1574" ht="12.75">
      <c r="D1574" s="142"/>
    </row>
    <row r="1575" ht="12.75">
      <c r="D1575" s="142"/>
    </row>
    <row r="1576" ht="12.75">
      <c r="D1576" s="142"/>
    </row>
    <row r="1577" ht="12.75">
      <c r="D1577" s="142"/>
    </row>
    <row r="1578" ht="12.75">
      <c r="D1578" s="142"/>
    </row>
    <row r="1579" ht="12.75">
      <c r="D1579" s="142"/>
    </row>
    <row r="1580" ht="12.75">
      <c r="D1580" s="142"/>
    </row>
    <row r="1581" ht="12.75">
      <c r="D1581" s="142"/>
    </row>
    <row r="1582" ht="12.75">
      <c r="D1582" s="142"/>
    </row>
    <row r="1583" ht="12.75">
      <c r="D1583" s="142"/>
    </row>
    <row r="1584" ht="12.75">
      <c r="D1584" s="142"/>
    </row>
    <row r="1585" ht="12.75">
      <c r="D1585" s="142"/>
    </row>
    <row r="1586" ht="12.75">
      <c r="D1586" s="142"/>
    </row>
    <row r="1587" ht="12.75">
      <c r="D1587" s="142"/>
    </row>
    <row r="1588" ht="12.75">
      <c r="D1588" s="142"/>
    </row>
    <row r="1589" ht="12.75">
      <c r="D1589" s="142"/>
    </row>
    <row r="1590" ht="12.75">
      <c r="D1590" s="142"/>
    </row>
    <row r="1591" ht="12.75">
      <c r="D1591" s="142"/>
    </row>
    <row r="1592" ht="12.75">
      <c r="D1592" s="142"/>
    </row>
    <row r="1593" ht="12.75">
      <c r="D1593" s="142"/>
    </row>
    <row r="1594" ht="12.75">
      <c r="D1594" s="142"/>
    </row>
    <row r="1595" ht="12.75">
      <c r="D1595" s="142"/>
    </row>
    <row r="1596" ht="12.75">
      <c r="D1596" s="142"/>
    </row>
    <row r="1597" ht="12.75">
      <c r="D1597" s="142"/>
    </row>
    <row r="1598" ht="12.75">
      <c r="D1598" s="142"/>
    </row>
    <row r="1599" ht="12.75">
      <c r="D1599" s="142"/>
    </row>
    <row r="1600" ht="12.75">
      <c r="D1600" s="142"/>
    </row>
    <row r="1601" ht="12.75">
      <c r="D1601" s="142"/>
    </row>
    <row r="1602" ht="12.75">
      <c r="D1602" s="142"/>
    </row>
    <row r="1603" ht="12.75">
      <c r="D1603" s="142"/>
    </row>
    <row r="1604" ht="12.75">
      <c r="D1604" s="142"/>
    </row>
    <row r="1605" ht="12.75">
      <c r="D1605" s="142"/>
    </row>
    <row r="1606" ht="12.75">
      <c r="D1606" s="142"/>
    </row>
    <row r="1607" ht="12.75">
      <c r="D1607" s="142"/>
    </row>
    <row r="1608" ht="12.75">
      <c r="D1608" s="142"/>
    </row>
    <row r="1609" ht="12.75">
      <c r="D1609" s="142"/>
    </row>
    <row r="1610" ht="12.75">
      <c r="D1610" s="142"/>
    </row>
    <row r="1611" ht="12.75">
      <c r="D1611" s="142"/>
    </row>
    <row r="1612" ht="12.75">
      <c r="D1612" s="142"/>
    </row>
    <row r="1613" ht="12.75">
      <c r="D1613" s="142"/>
    </row>
    <row r="1614" ht="12.75">
      <c r="D1614" s="142"/>
    </row>
    <row r="1615" ht="12.75">
      <c r="D1615" s="142"/>
    </row>
    <row r="1616" ht="12.75">
      <c r="D1616" s="142"/>
    </row>
    <row r="1617" ht="12.75">
      <c r="D1617" s="142"/>
    </row>
    <row r="1618" ht="12.75">
      <c r="D1618" s="142"/>
    </row>
    <row r="1619" ht="12.75">
      <c r="D1619" s="142"/>
    </row>
    <row r="1620" ht="12.75">
      <c r="D1620" s="142"/>
    </row>
    <row r="1621" ht="12.75">
      <c r="D1621" s="142"/>
    </row>
    <row r="1622" ht="12.75">
      <c r="D1622" s="142"/>
    </row>
    <row r="1623" ht="12.75">
      <c r="D1623" s="142"/>
    </row>
    <row r="1624" ht="12.75">
      <c r="D1624" s="142"/>
    </row>
    <row r="1625" ht="12.75">
      <c r="D1625" s="142"/>
    </row>
    <row r="1626" ht="12.75">
      <c r="D1626" s="142"/>
    </row>
    <row r="1627" ht="12.75">
      <c r="D1627" s="142"/>
    </row>
    <row r="1628" ht="12.75">
      <c r="D1628" s="142"/>
    </row>
    <row r="1629" ht="12.75">
      <c r="D1629" s="142"/>
    </row>
    <row r="1630" ht="12.75">
      <c r="D1630" s="142"/>
    </row>
    <row r="1631" ht="12.75">
      <c r="D1631" s="142"/>
    </row>
    <row r="1632" ht="12.75">
      <c r="D1632" s="142"/>
    </row>
    <row r="1633" ht="12.75">
      <c r="D1633" s="142"/>
    </row>
    <row r="1634" ht="12.75">
      <c r="D1634" s="142"/>
    </row>
    <row r="1635" ht="12.75">
      <c r="D1635" s="142"/>
    </row>
    <row r="1636" ht="12.75">
      <c r="D1636" s="142"/>
    </row>
    <row r="1637" ht="12.75">
      <c r="D1637" s="142"/>
    </row>
    <row r="1638" ht="12.75">
      <c r="D1638" s="142"/>
    </row>
    <row r="1639" ht="12.75">
      <c r="D1639" s="142"/>
    </row>
    <row r="1640" ht="12.75">
      <c r="D1640" s="142"/>
    </row>
    <row r="1641" ht="12.75">
      <c r="D1641" s="142"/>
    </row>
    <row r="1642" ht="12.75">
      <c r="D1642" s="142"/>
    </row>
    <row r="1643" ht="12.75">
      <c r="D1643" s="142"/>
    </row>
    <row r="1644" ht="12.75">
      <c r="D1644" s="142"/>
    </row>
    <row r="1645" ht="12.75">
      <c r="D1645" s="142"/>
    </row>
    <row r="1646" ht="12.75">
      <c r="D1646" s="142"/>
    </row>
    <row r="1647" ht="12.75">
      <c r="D1647" s="142"/>
    </row>
    <row r="1648" ht="12.75">
      <c r="D1648" s="142"/>
    </row>
    <row r="1649" ht="12.75">
      <c r="D1649" s="142"/>
    </row>
    <row r="1650" ht="12.75">
      <c r="D1650" s="142"/>
    </row>
    <row r="1651" ht="12.75">
      <c r="D1651" s="142"/>
    </row>
    <row r="1652" ht="12.75">
      <c r="D1652" s="142"/>
    </row>
    <row r="1653" ht="12.75">
      <c r="D1653" s="142"/>
    </row>
    <row r="1654" ht="12.75">
      <c r="D1654" s="142"/>
    </row>
    <row r="1655" ht="12.75">
      <c r="D1655" s="142"/>
    </row>
    <row r="1656" ht="12.75">
      <c r="D1656" s="142"/>
    </row>
    <row r="1657" ht="12.75">
      <c r="D1657" s="142"/>
    </row>
    <row r="1658" ht="12.75">
      <c r="D1658" s="142"/>
    </row>
    <row r="1659" ht="12.75">
      <c r="D1659" s="142"/>
    </row>
    <row r="1660" ht="12.75">
      <c r="D1660" s="142"/>
    </row>
    <row r="1661" ht="12.75">
      <c r="D1661" s="142"/>
    </row>
    <row r="1662" ht="12.75">
      <c r="D1662" s="142"/>
    </row>
    <row r="1663" ht="12.75">
      <c r="D1663" s="142"/>
    </row>
    <row r="1664" ht="12.75">
      <c r="D1664" s="142"/>
    </row>
    <row r="1665" ht="12.75">
      <c r="D1665" s="142"/>
    </row>
    <row r="1666" ht="12.75">
      <c r="D1666" s="142"/>
    </row>
    <row r="1667" ht="12.75">
      <c r="D1667" s="142"/>
    </row>
    <row r="1668" ht="12.75">
      <c r="D1668" s="142"/>
    </row>
    <row r="1669" ht="12.75">
      <c r="D1669" s="142"/>
    </row>
    <row r="1670" ht="12.75">
      <c r="D1670" s="142"/>
    </row>
    <row r="1671" ht="12.75">
      <c r="D1671" s="142"/>
    </row>
    <row r="1672" ht="12.75">
      <c r="D1672" s="142"/>
    </row>
    <row r="1673" ht="12.75">
      <c r="D1673" s="142"/>
    </row>
    <row r="1674" ht="12.75">
      <c r="D1674" s="142"/>
    </row>
    <row r="1675" ht="12.75">
      <c r="D1675" s="142"/>
    </row>
    <row r="1676" ht="12.75">
      <c r="D1676" s="142"/>
    </row>
    <row r="1677" ht="12.75">
      <c r="D1677" s="142"/>
    </row>
    <row r="1678" ht="12.75">
      <c r="D1678" s="142"/>
    </row>
    <row r="1679" ht="12.75">
      <c r="D1679" s="142"/>
    </row>
    <row r="1680" ht="12.75">
      <c r="D1680" s="142"/>
    </row>
    <row r="1681" ht="12.75">
      <c r="D1681" s="142"/>
    </row>
    <row r="1682" ht="12.75">
      <c r="D1682" s="142"/>
    </row>
    <row r="1683" ht="12.75">
      <c r="D1683" s="142"/>
    </row>
    <row r="1684" ht="12.75">
      <c r="D1684" s="142"/>
    </row>
    <row r="1685" ht="12.75">
      <c r="D1685" s="142"/>
    </row>
    <row r="1686" ht="12.75">
      <c r="D1686" s="142"/>
    </row>
    <row r="1687" ht="12.75">
      <c r="D1687" s="142"/>
    </row>
    <row r="1688" ht="12.75">
      <c r="D1688" s="142"/>
    </row>
    <row r="1689" ht="12.75">
      <c r="D1689" s="142"/>
    </row>
    <row r="1690" ht="12.75">
      <c r="D1690" s="142"/>
    </row>
    <row r="1691" ht="12.75">
      <c r="D1691" s="142"/>
    </row>
    <row r="1692" ht="12.75">
      <c r="D1692" s="142"/>
    </row>
    <row r="1693" ht="12.75">
      <c r="D1693" s="142"/>
    </row>
    <row r="1694" ht="12.75">
      <c r="D1694" s="142"/>
    </row>
    <row r="1695" ht="12.75">
      <c r="D1695" s="142"/>
    </row>
    <row r="1696" ht="12.75">
      <c r="D1696" s="142"/>
    </row>
    <row r="1697" ht="12.75">
      <c r="D1697" s="142"/>
    </row>
    <row r="1698" ht="12.75">
      <c r="D1698" s="142"/>
    </row>
    <row r="1699" ht="12.75">
      <c r="D1699" s="142"/>
    </row>
    <row r="1700" ht="12.75">
      <c r="D1700" s="142"/>
    </row>
    <row r="1701" ht="12.75">
      <c r="D1701" s="142"/>
    </row>
    <row r="1702" ht="12.75">
      <c r="D1702" s="142"/>
    </row>
    <row r="1703" ht="12.75">
      <c r="D1703" s="142"/>
    </row>
    <row r="1704" ht="12.75">
      <c r="D1704" s="142"/>
    </row>
    <row r="1705" ht="12.75">
      <c r="D1705" s="142"/>
    </row>
    <row r="1706" ht="12.75">
      <c r="D1706" s="142"/>
    </row>
    <row r="1707" ht="12.75">
      <c r="D1707" s="142"/>
    </row>
    <row r="1708" ht="12.75">
      <c r="D1708" s="142"/>
    </row>
    <row r="1709" ht="12.75">
      <c r="D1709" s="142"/>
    </row>
    <row r="1710" ht="12.75">
      <c r="D1710" s="142"/>
    </row>
    <row r="1711" ht="12.75">
      <c r="D1711" s="142"/>
    </row>
    <row r="1712" ht="12.75">
      <c r="D1712" s="142"/>
    </row>
    <row r="1713" ht="12.75">
      <c r="D1713" s="142"/>
    </row>
    <row r="1714" ht="12.75">
      <c r="D1714" s="142"/>
    </row>
    <row r="1715" ht="12.75">
      <c r="D1715" s="142"/>
    </row>
    <row r="1716" ht="12.75">
      <c r="D1716" s="142"/>
    </row>
    <row r="1717" ht="12.75">
      <c r="D1717" s="142"/>
    </row>
    <row r="1718" ht="12.75">
      <c r="D1718" s="142"/>
    </row>
    <row r="1719" ht="12.75">
      <c r="D1719" s="142"/>
    </row>
    <row r="1720" ht="12.75">
      <c r="D1720" s="142"/>
    </row>
    <row r="1721" ht="12.75">
      <c r="D1721" s="142"/>
    </row>
    <row r="1722" ht="12.75">
      <c r="D1722" s="142"/>
    </row>
    <row r="1723" ht="12.75">
      <c r="D1723" s="142"/>
    </row>
    <row r="1724" ht="12.75">
      <c r="D1724" s="142"/>
    </row>
    <row r="1725" ht="12.75">
      <c r="D1725" s="142"/>
    </row>
    <row r="1726" ht="12.75">
      <c r="D1726" s="142"/>
    </row>
    <row r="1727" ht="12.75">
      <c r="D1727" s="142"/>
    </row>
    <row r="1728" ht="12.75">
      <c r="D1728" s="142"/>
    </row>
    <row r="1729" ht="12.75">
      <c r="D1729" s="142"/>
    </row>
    <row r="1730" ht="12.75">
      <c r="D1730" s="142"/>
    </row>
    <row r="1731" ht="12.75">
      <c r="D1731" s="142"/>
    </row>
    <row r="1732" ht="12.75">
      <c r="D1732" s="142"/>
    </row>
    <row r="1733" ht="12.75">
      <c r="D1733" s="142"/>
    </row>
    <row r="1734" ht="12.75">
      <c r="D1734" s="142"/>
    </row>
    <row r="1735" ht="12.75">
      <c r="D1735" s="142"/>
    </row>
    <row r="1736" ht="12.75">
      <c r="D1736" s="142"/>
    </row>
    <row r="1737" ht="12.75">
      <c r="D1737" s="142"/>
    </row>
    <row r="1738" ht="12.75">
      <c r="D1738" s="142"/>
    </row>
    <row r="1739" ht="12.75">
      <c r="D1739" s="142"/>
    </row>
    <row r="1740" ht="12.75">
      <c r="D1740" s="142"/>
    </row>
    <row r="1741" ht="12.75">
      <c r="D1741" s="142"/>
    </row>
    <row r="1742" ht="12.75">
      <c r="D1742" s="142"/>
    </row>
    <row r="1743" ht="12.75">
      <c r="D1743" s="142"/>
    </row>
    <row r="1744" ht="12.75">
      <c r="D1744" s="142"/>
    </row>
    <row r="1745" ht="12.75">
      <c r="D1745" s="142"/>
    </row>
    <row r="1746" ht="12.75">
      <c r="D1746" s="142"/>
    </row>
    <row r="1747" ht="12.75">
      <c r="D1747" s="142"/>
    </row>
    <row r="1748" ht="12.75">
      <c r="D1748" s="142"/>
    </row>
    <row r="1749" ht="12.75">
      <c r="D1749" s="142"/>
    </row>
    <row r="1750" ht="12.75">
      <c r="D1750" s="142"/>
    </row>
    <row r="1751" ht="12.75">
      <c r="D1751" s="142"/>
    </row>
    <row r="1752" ht="12.75">
      <c r="D1752" s="142"/>
    </row>
    <row r="1753" ht="12.75">
      <c r="D1753" s="142"/>
    </row>
    <row r="1754" ht="12.75">
      <c r="D1754" s="142"/>
    </row>
    <row r="1755" ht="12.75">
      <c r="D1755" s="142"/>
    </row>
    <row r="1756" ht="12.75">
      <c r="D1756" s="142"/>
    </row>
    <row r="1757" ht="12.75">
      <c r="D1757" s="142"/>
    </row>
    <row r="1758" ht="12.75">
      <c r="D1758" s="142"/>
    </row>
    <row r="1759" ht="12.75">
      <c r="D1759" s="142"/>
    </row>
    <row r="1760" ht="12.75">
      <c r="D1760" s="142"/>
    </row>
    <row r="1761" ht="12.75">
      <c r="D1761" s="142"/>
    </row>
    <row r="1762" ht="12.75">
      <c r="D1762" s="142"/>
    </row>
    <row r="1763" ht="12.75">
      <c r="D1763" s="142"/>
    </row>
    <row r="1764" ht="12.75">
      <c r="D1764" s="142"/>
    </row>
    <row r="1765" ht="12.75">
      <c r="D1765" s="142"/>
    </row>
    <row r="1766" ht="12.75">
      <c r="D1766" s="142"/>
    </row>
    <row r="1767" ht="12.75">
      <c r="D1767" s="142"/>
    </row>
    <row r="1768" ht="12.75">
      <c r="D1768" s="142"/>
    </row>
    <row r="1769" ht="12.75">
      <c r="D1769" s="142"/>
    </row>
    <row r="1770" ht="12.75">
      <c r="D1770" s="142"/>
    </row>
    <row r="1771" ht="12.75">
      <c r="D1771" s="142"/>
    </row>
    <row r="1772" ht="12.75">
      <c r="D1772" s="142"/>
    </row>
    <row r="1773" ht="12.75">
      <c r="D1773" s="142"/>
    </row>
    <row r="1774" ht="12.75">
      <c r="D1774" s="142"/>
    </row>
    <row r="1775" ht="12.75">
      <c r="D1775" s="142"/>
    </row>
    <row r="1776" ht="12.75">
      <c r="D1776" s="142"/>
    </row>
    <row r="1777" ht="12.75">
      <c r="D1777" s="142"/>
    </row>
    <row r="1778" ht="12.75">
      <c r="D1778" s="142"/>
    </row>
    <row r="1779" ht="12.75">
      <c r="D1779" s="142"/>
    </row>
    <row r="1780" ht="12.75">
      <c r="D1780" s="142"/>
    </row>
    <row r="1781" ht="12.75">
      <c r="D1781" s="142"/>
    </row>
    <row r="1782" ht="12.75">
      <c r="D1782" s="142"/>
    </row>
    <row r="1783" ht="12.75">
      <c r="D1783" s="142"/>
    </row>
    <row r="1784" ht="12.75">
      <c r="D1784" s="142"/>
    </row>
    <row r="1785" ht="12.75">
      <c r="D1785" s="142"/>
    </row>
    <row r="1786" ht="12.75">
      <c r="D1786" s="142"/>
    </row>
    <row r="1787" ht="12.75">
      <c r="D1787" s="142"/>
    </row>
    <row r="1788" ht="12.75">
      <c r="D1788" s="142"/>
    </row>
    <row r="1789" ht="12.75">
      <c r="D1789" s="142"/>
    </row>
    <row r="1790" ht="12.75">
      <c r="D1790" s="142"/>
    </row>
    <row r="1791" ht="12.75">
      <c r="D1791" s="142"/>
    </row>
    <row r="1792" ht="12.75">
      <c r="D1792" s="142"/>
    </row>
    <row r="1793" ht="12.75">
      <c r="D1793" s="142"/>
    </row>
    <row r="1794" ht="12.75">
      <c r="D1794" s="142"/>
    </row>
    <row r="1795" ht="12.75">
      <c r="D1795" s="142"/>
    </row>
    <row r="1796" ht="12.75">
      <c r="D1796" s="142"/>
    </row>
    <row r="1797" ht="12.75">
      <c r="D1797" s="142"/>
    </row>
    <row r="1798" ht="12.75">
      <c r="D1798" s="142"/>
    </row>
    <row r="1799" ht="12.75">
      <c r="D1799" s="142"/>
    </row>
    <row r="1800" ht="12.75">
      <c r="D1800" s="142"/>
    </row>
    <row r="1801" ht="12.75">
      <c r="D1801" s="142"/>
    </row>
    <row r="1802" ht="12.75">
      <c r="D1802" s="142"/>
    </row>
    <row r="1803" ht="12.75">
      <c r="D1803" s="142"/>
    </row>
    <row r="1804" ht="12.75">
      <c r="D1804" s="142"/>
    </row>
    <row r="1805" ht="12.75">
      <c r="D1805" s="142"/>
    </row>
    <row r="1806" ht="12.75">
      <c r="D1806" s="142"/>
    </row>
    <row r="1807" ht="12.75">
      <c r="D1807" s="142"/>
    </row>
    <row r="1808" ht="12.75">
      <c r="D1808" s="142"/>
    </row>
    <row r="1809" ht="12.75">
      <c r="D1809" s="142"/>
    </row>
    <row r="1810" ht="12.75">
      <c r="D1810" s="142"/>
    </row>
    <row r="1811" ht="12.75">
      <c r="D1811" s="142"/>
    </row>
    <row r="1812" ht="12.75">
      <c r="D1812" s="142"/>
    </row>
    <row r="1813" ht="12.75">
      <c r="D1813" s="142"/>
    </row>
    <row r="1814" ht="12.75">
      <c r="D1814" s="142"/>
    </row>
    <row r="1815" ht="12.75">
      <c r="D1815" s="142"/>
    </row>
    <row r="1816" ht="12.75">
      <c r="D1816" s="142"/>
    </row>
    <row r="1817" ht="12.75">
      <c r="D1817" s="142"/>
    </row>
    <row r="1818" ht="12.75">
      <c r="D1818" s="142"/>
    </row>
    <row r="1819" ht="12.75">
      <c r="D1819" s="142"/>
    </row>
    <row r="1820" ht="12.75">
      <c r="D1820" s="142"/>
    </row>
    <row r="1821" ht="12.75">
      <c r="D1821" s="142"/>
    </row>
    <row r="1822" ht="12.75">
      <c r="D1822" s="142"/>
    </row>
    <row r="1823" ht="12.75">
      <c r="D1823" s="142"/>
    </row>
    <row r="1824" ht="12.75">
      <c r="D1824" s="142"/>
    </row>
    <row r="1825" ht="12.75">
      <c r="D1825" s="142"/>
    </row>
    <row r="1826" ht="12.75">
      <c r="D1826" s="142"/>
    </row>
    <row r="1827" ht="12.75">
      <c r="D1827" s="142"/>
    </row>
    <row r="1828" ht="12.75">
      <c r="D1828" s="142"/>
    </row>
    <row r="1829" ht="12.75">
      <c r="D1829" s="142"/>
    </row>
    <row r="1830" ht="12.75">
      <c r="D1830" s="142"/>
    </row>
    <row r="1831" ht="12.75">
      <c r="D1831" s="142"/>
    </row>
    <row r="1832" ht="12.75">
      <c r="D1832" s="142"/>
    </row>
    <row r="1833" ht="12.75">
      <c r="D1833" s="142"/>
    </row>
    <row r="1834" ht="12.75">
      <c r="D1834" s="142"/>
    </row>
    <row r="1835" ht="12.75">
      <c r="D1835" s="142"/>
    </row>
    <row r="1836" ht="12.75">
      <c r="D1836" s="142"/>
    </row>
    <row r="1837" ht="12.75">
      <c r="D1837" s="142"/>
    </row>
    <row r="1838" ht="12.75">
      <c r="D1838" s="142"/>
    </row>
    <row r="1839" ht="12.75">
      <c r="D1839" s="142"/>
    </row>
    <row r="1840" ht="12.75">
      <c r="D1840" s="142"/>
    </row>
    <row r="1841" ht="12.75">
      <c r="D1841" s="142"/>
    </row>
    <row r="1842" ht="12.75">
      <c r="D1842" s="142"/>
    </row>
    <row r="1843" ht="12.75">
      <c r="D1843" s="142"/>
    </row>
    <row r="1844" ht="12.75">
      <c r="D1844" s="142"/>
    </row>
    <row r="1845" ht="12.75">
      <c r="D1845" s="142"/>
    </row>
    <row r="1846" ht="12.75">
      <c r="D1846" s="142"/>
    </row>
    <row r="1847" ht="12.75">
      <c r="D1847" s="142"/>
    </row>
    <row r="1848" ht="12.75">
      <c r="D1848" s="142"/>
    </row>
    <row r="1849" ht="12.75">
      <c r="D1849" s="142"/>
    </row>
    <row r="1850" ht="12.75">
      <c r="D1850" s="142"/>
    </row>
    <row r="1851" ht="12.75">
      <c r="D1851" s="142"/>
    </row>
    <row r="1852" ht="12.75">
      <c r="D1852" s="142"/>
    </row>
    <row r="1853" ht="12.75">
      <c r="D1853" s="142"/>
    </row>
    <row r="1854" ht="12.75">
      <c r="D1854" s="142"/>
    </row>
    <row r="1855" ht="12.75">
      <c r="D1855" s="142"/>
    </row>
    <row r="1856" ht="12.75">
      <c r="D1856" s="142"/>
    </row>
    <row r="1857" ht="12.75">
      <c r="D1857" s="142"/>
    </row>
    <row r="1858" ht="12.75">
      <c r="D1858" s="142"/>
    </row>
    <row r="1859" ht="12.75">
      <c r="D1859" s="142"/>
    </row>
    <row r="1860" ht="12.75">
      <c r="D1860" s="142"/>
    </row>
    <row r="1861" ht="12.75">
      <c r="D1861" s="142"/>
    </row>
    <row r="1862" ht="12.75">
      <c r="D1862" s="142"/>
    </row>
    <row r="1863" ht="12.75">
      <c r="D1863" s="142"/>
    </row>
    <row r="1864" ht="12.75">
      <c r="D1864" s="142"/>
    </row>
    <row r="1865" ht="12.75">
      <c r="D1865" s="142"/>
    </row>
    <row r="1866" ht="12.75">
      <c r="D1866" s="142"/>
    </row>
    <row r="1867" ht="12.75">
      <c r="D1867" s="142"/>
    </row>
    <row r="1868" ht="12.75">
      <c r="D1868" s="142"/>
    </row>
    <row r="1869" ht="12.75">
      <c r="D1869" s="142"/>
    </row>
    <row r="1870" ht="12.75">
      <c r="D1870" s="142"/>
    </row>
    <row r="1871" ht="12.75">
      <c r="D1871" s="142"/>
    </row>
    <row r="1872" ht="12.75">
      <c r="D1872" s="142"/>
    </row>
    <row r="1873" ht="12.75">
      <c r="D1873" s="142"/>
    </row>
    <row r="1874" ht="12.75">
      <c r="D1874" s="142"/>
    </row>
    <row r="1875" ht="12.75">
      <c r="D1875" s="142"/>
    </row>
    <row r="1876" ht="12.75">
      <c r="D1876" s="142"/>
    </row>
    <row r="1877" ht="12.75">
      <c r="D1877" s="142"/>
    </row>
    <row r="1878" ht="12.75">
      <c r="D1878" s="142"/>
    </row>
    <row r="1879" ht="12.75">
      <c r="D1879" s="142"/>
    </row>
    <row r="1880" ht="12.75">
      <c r="D1880" s="142"/>
    </row>
    <row r="1881" ht="12.75">
      <c r="D1881" s="142"/>
    </row>
    <row r="1882" ht="12.75">
      <c r="D1882" s="142"/>
    </row>
    <row r="1883" ht="12.75">
      <c r="D1883" s="142"/>
    </row>
    <row r="1884" ht="12.75">
      <c r="D1884" s="142"/>
    </row>
    <row r="1885" ht="12.75">
      <c r="D1885" s="142"/>
    </row>
    <row r="1886" ht="12.75">
      <c r="D1886" s="142"/>
    </row>
    <row r="1887" ht="12.75">
      <c r="D1887" s="142"/>
    </row>
    <row r="1888" ht="12.75">
      <c r="D1888" s="142"/>
    </row>
    <row r="1889" ht="12.75">
      <c r="D1889" s="142"/>
    </row>
    <row r="1890" ht="12.75">
      <c r="D1890" s="142"/>
    </row>
    <row r="1891" ht="12.75">
      <c r="D1891" s="142"/>
    </row>
    <row r="1892" ht="12.75">
      <c r="D1892" s="142"/>
    </row>
    <row r="1893" ht="12.75">
      <c r="D1893" s="142"/>
    </row>
    <row r="1894" ht="12.75">
      <c r="D1894" s="142"/>
    </row>
    <row r="1895" ht="12.75">
      <c r="D1895" s="142"/>
    </row>
    <row r="1896" ht="12.75">
      <c r="D1896" s="142"/>
    </row>
    <row r="1897" ht="12.75">
      <c r="D1897" s="142"/>
    </row>
    <row r="1898" ht="12.75">
      <c r="D1898" s="142"/>
    </row>
    <row r="1899" ht="12.75">
      <c r="D1899" s="142"/>
    </row>
    <row r="1900" ht="12.75">
      <c r="D1900" s="142"/>
    </row>
    <row r="1901" ht="12.75">
      <c r="D1901" s="142"/>
    </row>
    <row r="1902" ht="12.75">
      <c r="D1902" s="142"/>
    </row>
    <row r="1903" ht="12.75">
      <c r="D1903" s="142"/>
    </row>
    <row r="1904" ht="12.75">
      <c r="D1904" s="142"/>
    </row>
    <row r="1905" ht="12.75">
      <c r="D1905" s="142"/>
    </row>
    <row r="1906" ht="12.75">
      <c r="D1906" s="142"/>
    </row>
    <row r="1907" ht="12.75">
      <c r="D1907" s="142"/>
    </row>
    <row r="1908" ht="12.75">
      <c r="D1908" s="142"/>
    </row>
    <row r="1909" ht="12.75">
      <c r="D1909" s="142"/>
    </row>
    <row r="1910" ht="12.75">
      <c r="D1910" s="142"/>
    </row>
    <row r="1911" ht="12.75">
      <c r="D1911" s="142"/>
    </row>
    <row r="1912" ht="12.75">
      <c r="D1912" s="142"/>
    </row>
    <row r="1913" ht="12.75">
      <c r="D1913" s="142"/>
    </row>
    <row r="1914" ht="12.75">
      <c r="D1914" s="142"/>
    </row>
    <row r="1915" ht="12.75">
      <c r="D1915" s="142"/>
    </row>
    <row r="1916" ht="12.75">
      <c r="D1916" s="142"/>
    </row>
    <row r="1917" ht="12.75">
      <c r="D1917" s="142"/>
    </row>
    <row r="1918" ht="12.75">
      <c r="D1918" s="142"/>
    </row>
    <row r="1919" ht="12.75">
      <c r="D1919" s="142"/>
    </row>
    <row r="1920" ht="12.75">
      <c r="D1920" s="142"/>
    </row>
    <row r="1921" ht="12.75">
      <c r="D1921" s="142"/>
    </row>
    <row r="1922" ht="12.75">
      <c r="D1922" s="142"/>
    </row>
    <row r="1923" ht="12.75">
      <c r="D1923" s="142"/>
    </row>
    <row r="1924" ht="12.75">
      <c r="D1924" s="142"/>
    </row>
    <row r="1925" ht="12.75">
      <c r="D1925" s="142"/>
    </row>
    <row r="1926" ht="12.75">
      <c r="D1926" s="142"/>
    </row>
    <row r="1927" ht="12.75">
      <c r="D1927" s="142"/>
    </row>
    <row r="1928" ht="12.75">
      <c r="D1928" s="142"/>
    </row>
    <row r="1929" ht="12.75">
      <c r="D1929" s="142"/>
    </row>
    <row r="1930" ht="12.75">
      <c r="D1930" s="142"/>
    </row>
    <row r="1931" ht="12.75">
      <c r="D1931" s="142"/>
    </row>
    <row r="1932" ht="12.75">
      <c r="D1932" s="142"/>
    </row>
    <row r="1933" ht="12.75">
      <c r="D1933" s="142"/>
    </row>
    <row r="1934" ht="12.75">
      <c r="D1934" s="142"/>
    </row>
    <row r="1935" ht="12.75">
      <c r="D1935" s="142"/>
    </row>
    <row r="1936" ht="12.75">
      <c r="D1936" s="142"/>
    </row>
    <row r="1937" ht="12.75">
      <c r="D1937" s="142"/>
    </row>
    <row r="1938" ht="12.75">
      <c r="D1938" s="142"/>
    </row>
    <row r="1939" ht="12.75">
      <c r="D1939" s="142"/>
    </row>
    <row r="1940" ht="12.75">
      <c r="D1940" s="142"/>
    </row>
    <row r="1941" ht="12.75">
      <c r="D1941" s="142"/>
    </row>
    <row r="1942" ht="12.75">
      <c r="D1942" s="142"/>
    </row>
    <row r="1943" ht="12.75">
      <c r="D1943" s="142"/>
    </row>
    <row r="1944" ht="12.75">
      <c r="D1944" s="142"/>
    </row>
    <row r="1945" ht="12.75">
      <c r="D1945" s="142"/>
    </row>
    <row r="1946" ht="12.75">
      <c r="D1946" s="142"/>
    </row>
    <row r="1947" ht="12.75">
      <c r="D1947" s="142"/>
    </row>
    <row r="1948" ht="12.75">
      <c r="D1948" s="142"/>
    </row>
    <row r="1949" ht="12.75">
      <c r="D1949" s="142"/>
    </row>
    <row r="1950" ht="12.75">
      <c r="D1950" s="142"/>
    </row>
    <row r="1951" ht="12.75">
      <c r="D1951" s="142"/>
    </row>
    <row r="1952" ht="12.75">
      <c r="D1952" s="142"/>
    </row>
    <row r="1953" ht="12.75">
      <c r="D1953" s="142"/>
    </row>
    <row r="1954" ht="12.75">
      <c r="D1954" s="142"/>
    </row>
    <row r="1955" ht="12.75">
      <c r="D1955" s="142"/>
    </row>
    <row r="1956" ht="12.75">
      <c r="D1956" s="142"/>
    </row>
    <row r="1957" ht="12.75">
      <c r="D1957" s="142"/>
    </row>
    <row r="1958" ht="12.75">
      <c r="D1958" s="142"/>
    </row>
    <row r="1959" ht="12.75">
      <c r="D1959" s="142"/>
    </row>
    <row r="1960" ht="12.75">
      <c r="D1960" s="142"/>
    </row>
    <row r="1961" ht="12.75">
      <c r="D1961" s="142"/>
    </row>
    <row r="1962" ht="12.75">
      <c r="D1962" s="142"/>
    </row>
    <row r="1963" ht="12.75">
      <c r="D1963" s="142"/>
    </row>
    <row r="1964" ht="12.75">
      <c r="D1964" s="142"/>
    </row>
    <row r="1965" ht="12.75">
      <c r="D1965" s="142"/>
    </row>
    <row r="1966" ht="12.75">
      <c r="D1966" s="142"/>
    </row>
    <row r="1967" ht="12.75">
      <c r="D1967" s="142"/>
    </row>
    <row r="1968" ht="12.75">
      <c r="D1968" s="142"/>
    </row>
    <row r="1969" ht="12.75">
      <c r="D1969" s="142"/>
    </row>
    <row r="1970" ht="12.75">
      <c r="D1970" s="142"/>
    </row>
    <row r="1971" ht="12.75">
      <c r="D1971" s="142"/>
    </row>
    <row r="1972" ht="12.75">
      <c r="D1972" s="142"/>
    </row>
    <row r="1973" ht="12.75">
      <c r="D1973" s="142"/>
    </row>
    <row r="1974" ht="12.75">
      <c r="D1974" s="142"/>
    </row>
    <row r="1975" ht="12.75">
      <c r="D1975" s="142"/>
    </row>
    <row r="1976" ht="12.75">
      <c r="D1976" s="142"/>
    </row>
    <row r="1977" ht="12.75">
      <c r="D1977" s="142"/>
    </row>
    <row r="1978" ht="12.75">
      <c r="D1978" s="142"/>
    </row>
    <row r="1979" ht="12.75">
      <c r="D1979" s="142"/>
    </row>
    <row r="1980" ht="12.75">
      <c r="D1980" s="142"/>
    </row>
    <row r="1981" ht="12.75">
      <c r="D1981" s="142"/>
    </row>
    <row r="1982" ht="12.75">
      <c r="D1982" s="142"/>
    </row>
    <row r="1983" ht="12.75">
      <c r="D1983" s="142"/>
    </row>
    <row r="1984" ht="12.75">
      <c r="D1984" s="142"/>
    </row>
    <row r="1985" ht="12.75">
      <c r="D1985" s="142"/>
    </row>
    <row r="1986" ht="12.75">
      <c r="D1986" s="142"/>
    </row>
    <row r="1987" ht="12.75">
      <c r="D1987" s="142"/>
    </row>
    <row r="1988" ht="12.75">
      <c r="D1988" s="142"/>
    </row>
    <row r="1989" ht="12.75">
      <c r="D1989" s="142"/>
    </row>
    <row r="1990" ht="12.75">
      <c r="D1990" s="142"/>
    </row>
    <row r="1991" ht="12.75">
      <c r="D1991" s="142"/>
    </row>
    <row r="1992" ht="12.75">
      <c r="D1992" s="142"/>
    </row>
    <row r="1993" ht="12.75">
      <c r="D1993" s="142"/>
    </row>
    <row r="1994" ht="12.75">
      <c r="D1994" s="142"/>
    </row>
    <row r="1995" ht="12.75">
      <c r="D1995" s="142"/>
    </row>
    <row r="1996" ht="12.75">
      <c r="D1996" s="142"/>
    </row>
    <row r="1997" ht="12.75">
      <c r="D1997" s="142"/>
    </row>
    <row r="1998" ht="12.75">
      <c r="D1998" s="142"/>
    </row>
    <row r="1999" ht="12.75">
      <c r="D1999" s="142"/>
    </row>
    <row r="2000" ht="12.75">
      <c r="D2000" s="142"/>
    </row>
    <row r="2001" ht="12.75">
      <c r="D2001" s="142"/>
    </row>
    <row r="2002" ht="12.75">
      <c r="D2002" s="142"/>
    </row>
    <row r="2003" ht="12.75">
      <c r="D2003" s="142"/>
    </row>
    <row r="2004" ht="12.75">
      <c r="D2004" s="142"/>
    </row>
    <row r="2005" ht="12.75">
      <c r="D2005" s="142"/>
    </row>
    <row r="2006" ht="12.75">
      <c r="D2006" s="142"/>
    </row>
    <row r="2007" ht="12.75">
      <c r="D2007" s="142"/>
    </row>
    <row r="2008" ht="12.75">
      <c r="D2008" s="142"/>
    </row>
    <row r="2009" ht="12.75">
      <c r="D2009" s="142"/>
    </row>
    <row r="2010" ht="12.75">
      <c r="D2010" s="142"/>
    </row>
    <row r="2011" ht="12.75">
      <c r="D2011" s="142"/>
    </row>
    <row r="2012" ht="12.75">
      <c r="D2012" s="142"/>
    </row>
    <row r="2013" ht="12.75">
      <c r="D2013" s="142"/>
    </row>
    <row r="2014" ht="12.75">
      <c r="D2014" s="142"/>
    </row>
    <row r="2015" ht="12.75">
      <c r="D2015" s="142"/>
    </row>
    <row r="2016" ht="12.75">
      <c r="D2016" s="142"/>
    </row>
    <row r="2017" ht="12.75">
      <c r="D2017" s="142"/>
    </row>
    <row r="2018" ht="12.75">
      <c r="D2018" s="142"/>
    </row>
    <row r="2019" ht="12.75">
      <c r="D2019" s="142"/>
    </row>
    <row r="2020" ht="12.75">
      <c r="D2020" s="142"/>
    </row>
    <row r="2021" ht="12.75">
      <c r="D2021" s="142"/>
    </row>
    <row r="2022" ht="12.75">
      <c r="D2022" s="142"/>
    </row>
    <row r="2023" ht="12.75">
      <c r="D2023" s="142"/>
    </row>
    <row r="2024" ht="12.75">
      <c r="D2024" s="142"/>
    </row>
    <row r="2025" ht="12.75">
      <c r="D2025" s="142"/>
    </row>
    <row r="2026" ht="12.75">
      <c r="D2026" s="142"/>
    </row>
    <row r="2027" ht="12.75">
      <c r="D2027" s="142"/>
    </row>
    <row r="2028" ht="12.75">
      <c r="D2028" s="142"/>
    </row>
    <row r="2029" ht="12.75">
      <c r="D2029" s="142"/>
    </row>
    <row r="2030" ht="12.75">
      <c r="D2030" s="142"/>
    </row>
    <row r="2031" ht="12.75">
      <c r="D2031" s="142"/>
    </row>
    <row r="2032" ht="12.75">
      <c r="D2032" s="142"/>
    </row>
    <row r="2033" ht="12.75">
      <c r="D2033" s="142"/>
    </row>
    <row r="2034" ht="12.75">
      <c r="D2034" s="142"/>
    </row>
    <row r="2035" ht="12.75">
      <c r="D2035" s="142"/>
    </row>
    <row r="2036" ht="12.75">
      <c r="D2036" s="142"/>
    </row>
    <row r="2037" ht="12.75">
      <c r="D2037" s="142"/>
    </row>
    <row r="2038" ht="12.75">
      <c r="D2038" s="142"/>
    </row>
    <row r="2039" ht="12.75">
      <c r="D2039" s="142"/>
    </row>
    <row r="2040" ht="12.75">
      <c r="D2040" s="142"/>
    </row>
    <row r="2041" ht="12.75">
      <c r="D2041" s="142"/>
    </row>
    <row r="2042" ht="12.75">
      <c r="D2042" s="142"/>
    </row>
    <row r="2043" ht="12.75">
      <c r="D2043" s="142"/>
    </row>
    <row r="2044" ht="12.75">
      <c r="D2044" s="142"/>
    </row>
    <row r="2045" ht="12.75">
      <c r="D2045" s="142"/>
    </row>
    <row r="2046" ht="12.75">
      <c r="D2046" s="142"/>
    </row>
    <row r="2047" ht="12.75">
      <c r="D2047" s="142"/>
    </row>
    <row r="2048" ht="12.75">
      <c r="D2048" s="142"/>
    </row>
    <row r="2049" ht="12.75">
      <c r="D2049" s="142"/>
    </row>
    <row r="2050" ht="12.75">
      <c r="D2050" s="142"/>
    </row>
    <row r="2051" ht="12.75">
      <c r="D2051" s="142"/>
    </row>
    <row r="2052" ht="12.75">
      <c r="D2052" s="142"/>
    </row>
    <row r="2053" ht="12.75">
      <c r="D2053" s="142"/>
    </row>
    <row r="2054" ht="12.75">
      <c r="D2054" s="142"/>
    </row>
    <row r="2055" ht="12.75">
      <c r="D2055" s="142"/>
    </row>
    <row r="2056" ht="12.75">
      <c r="D2056" s="142"/>
    </row>
    <row r="2057" ht="12.75">
      <c r="D2057" s="142"/>
    </row>
    <row r="2058" ht="12.75">
      <c r="D2058" s="142"/>
    </row>
    <row r="2059" ht="12.75">
      <c r="D2059" s="142"/>
    </row>
    <row r="2060" ht="12.75">
      <c r="D2060" s="142"/>
    </row>
    <row r="2061" ht="12.75">
      <c r="D2061" s="142"/>
    </row>
    <row r="2062" ht="12.75">
      <c r="D2062" s="142"/>
    </row>
    <row r="2063" ht="12.75">
      <c r="D2063" s="142"/>
    </row>
    <row r="2064" ht="12.75">
      <c r="D2064" s="142"/>
    </row>
    <row r="2065" ht="12.75">
      <c r="D2065" s="142"/>
    </row>
    <row r="2066" ht="12.75">
      <c r="D2066" s="142"/>
    </row>
    <row r="2067" ht="12.75">
      <c r="D2067" s="142"/>
    </row>
    <row r="2068" ht="12.75">
      <c r="D2068" s="142"/>
    </row>
    <row r="2069" ht="12.75">
      <c r="D2069" s="142"/>
    </row>
    <row r="2070" ht="12.75">
      <c r="D2070" s="142"/>
    </row>
    <row r="2071" ht="12.75">
      <c r="D2071" s="142"/>
    </row>
    <row r="2072" ht="12.75">
      <c r="D2072" s="142"/>
    </row>
    <row r="2073" ht="12.75">
      <c r="D2073" s="142"/>
    </row>
    <row r="2074" ht="12.75">
      <c r="D2074" s="142"/>
    </row>
    <row r="2075" ht="12.75">
      <c r="D2075" s="142"/>
    </row>
    <row r="2076" ht="12.75">
      <c r="D2076" s="142"/>
    </row>
    <row r="2077" ht="12.75">
      <c r="D2077" s="142"/>
    </row>
    <row r="2078" ht="12.75">
      <c r="D2078" s="142"/>
    </row>
    <row r="2079" ht="12.75">
      <c r="D2079" s="142"/>
    </row>
    <row r="2080" ht="12.75">
      <c r="D2080" s="142"/>
    </row>
    <row r="2081" ht="12.75">
      <c r="D2081" s="142"/>
    </row>
    <row r="2082" ht="12.75">
      <c r="D2082" s="142"/>
    </row>
    <row r="2083" ht="12.75">
      <c r="D2083" s="142"/>
    </row>
    <row r="2084" ht="12.75">
      <c r="D2084" s="142"/>
    </row>
    <row r="2085" ht="12.75">
      <c r="D2085" s="142"/>
    </row>
    <row r="2086" ht="12.75">
      <c r="D2086" s="142"/>
    </row>
    <row r="2087" ht="12.75">
      <c r="D2087" s="142"/>
    </row>
    <row r="2088" ht="12.75">
      <c r="D2088" s="142"/>
    </row>
    <row r="2089" ht="12.75">
      <c r="D2089" s="142"/>
    </row>
    <row r="2090" ht="12.75">
      <c r="D2090" s="142"/>
    </row>
    <row r="2091" ht="12.75">
      <c r="D2091" s="142"/>
    </row>
    <row r="2092" ht="12.75">
      <c r="D2092" s="142"/>
    </row>
    <row r="2093" ht="12.75">
      <c r="D2093" s="142"/>
    </row>
    <row r="2094" ht="12.75">
      <c r="D2094" s="142"/>
    </row>
    <row r="2095" ht="12.75">
      <c r="D2095" s="142"/>
    </row>
    <row r="2096" ht="12.75">
      <c r="D2096" s="142"/>
    </row>
    <row r="2097" ht="12.75">
      <c r="D2097" s="142"/>
    </row>
    <row r="2098" ht="12.75">
      <c r="D2098" s="142"/>
    </row>
    <row r="2099" ht="12.75">
      <c r="D2099" s="142"/>
    </row>
    <row r="2100" ht="12.75">
      <c r="D2100" s="142"/>
    </row>
    <row r="2101" ht="12.75">
      <c r="D2101" s="142"/>
    </row>
    <row r="2102" ht="12.75">
      <c r="D2102" s="142"/>
    </row>
    <row r="2103" ht="12.75">
      <c r="D2103" s="142"/>
    </row>
    <row r="2104" ht="12.75">
      <c r="D2104" s="142"/>
    </row>
    <row r="2105" ht="12.75">
      <c r="D2105" s="142"/>
    </row>
    <row r="2106" ht="12.75">
      <c r="D2106" s="142"/>
    </row>
    <row r="2107" ht="12.75">
      <c r="D2107" s="142"/>
    </row>
    <row r="2108" ht="12.75">
      <c r="D2108" s="142"/>
    </row>
    <row r="2109" ht="12.75">
      <c r="D2109" s="142"/>
    </row>
    <row r="2110" ht="12.75">
      <c r="D2110" s="142"/>
    </row>
    <row r="2111" ht="12.75">
      <c r="D2111" s="142"/>
    </row>
    <row r="2112" ht="12.75">
      <c r="D2112" s="142"/>
    </row>
    <row r="2113" ht="12.75">
      <c r="D2113" s="142"/>
    </row>
    <row r="2114" ht="12.75">
      <c r="D2114" s="142"/>
    </row>
    <row r="2115" ht="12.75">
      <c r="D2115" s="142"/>
    </row>
    <row r="2116" ht="12.75">
      <c r="D2116" s="142"/>
    </row>
    <row r="2117" ht="12.75">
      <c r="D2117" s="142"/>
    </row>
    <row r="2118" ht="12.75">
      <c r="D2118" s="142"/>
    </row>
    <row r="2119" ht="12.75">
      <c r="D2119" s="142"/>
    </row>
    <row r="2120" ht="12.75">
      <c r="D2120" s="142"/>
    </row>
    <row r="2121" ht="12.75">
      <c r="D2121" s="142"/>
    </row>
    <row r="2122" ht="12.75">
      <c r="D2122" s="142"/>
    </row>
    <row r="2123" ht="12.75">
      <c r="D2123" s="142"/>
    </row>
    <row r="2124" ht="12.75">
      <c r="D2124" s="142"/>
    </row>
    <row r="2125" ht="12.75">
      <c r="D2125" s="142"/>
    </row>
    <row r="2126" ht="12.75">
      <c r="D2126" s="142"/>
    </row>
    <row r="2127" ht="12.75">
      <c r="D2127" s="142"/>
    </row>
    <row r="2128" ht="12.75">
      <c r="D2128" s="142"/>
    </row>
    <row r="2129" ht="12.75">
      <c r="D2129" s="142"/>
    </row>
    <row r="2130" ht="12.75">
      <c r="D2130" s="142"/>
    </row>
    <row r="2131" ht="12.75">
      <c r="D2131" s="142"/>
    </row>
    <row r="2132" ht="12.75">
      <c r="D2132" s="142"/>
    </row>
    <row r="2133" ht="12.75">
      <c r="D2133" s="142"/>
    </row>
    <row r="2134" ht="12.75">
      <c r="D2134" s="142"/>
    </row>
    <row r="2135" ht="12.75">
      <c r="D2135" s="142"/>
    </row>
    <row r="2136" ht="12.75">
      <c r="D2136" s="142"/>
    </row>
    <row r="2137" ht="12.75">
      <c r="D2137" s="142"/>
    </row>
    <row r="2138" ht="12.75">
      <c r="D2138" s="142"/>
    </row>
    <row r="2139" ht="12.75">
      <c r="D2139" s="142"/>
    </row>
    <row r="2140" ht="12.75">
      <c r="D2140" s="142"/>
    </row>
    <row r="2141" ht="12.75">
      <c r="D2141" s="142"/>
    </row>
    <row r="2142" ht="12.75">
      <c r="D2142" s="142"/>
    </row>
    <row r="2143" ht="12.75">
      <c r="D2143" s="142"/>
    </row>
    <row r="2144" ht="12.75">
      <c r="D2144" s="142"/>
    </row>
    <row r="2145" ht="12.75">
      <c r="D2145" s="142"/>
    </row>
    <row r="2146" ht="12.75">
      <c r="D2146" s="142"/>
    </row>
    <row r="2147" ht="12.75">
      <c r="D2147" s="142"/>
    </row>
    <row r="2148" ht="12.75">
      <c r="D2148" s="142"/>
    </row>
    <row r="2149" ht="12.75">
      <c r="D2149" s="142"/>
    </row>
    <row r="2150" ht="12.75">
      <c r="D2150" s="142"/>
    </row>
    <row r="2151" ht="12.75">
      <c r="D2151" s="142"/>
    </row>
    <row r="2152" ht="12.75">
      <c r="D2152" s="142"/>
    </row>
    <row r="2153" ht="12.75">
      <c r="D2153" s="142"/>
    </row>
    <row r="2154" ht="12.75">
      <c r="D2154" s="142"/>
    </row>
    <row r="2155" ht="12.75">
      <c r="D2155" s="142"/>
    </row>
    <row r="2156" ht="12.75">
      <c r="D2156" s="142"/>
    </row>
    <row r="2157" ht="12.75">
      <c r="D2157" s="142"/>
    </row>
    <row r="2158" ht="12.75">
      <c r="D2158" s="142"/>
    </row>
    <row r="2159" ht="12.75">
      <c r="D2159" s="142"/>
    </row>
    <row r="2160" ht="12.75">
      <c r="D2160" s="142"/>
    </row>
    <row r="2161" ht="12.75">
      <c r="D2161" s="142"/>
    </row>
    <row r="2162" ht="12.75">
      <c r="D2162" s="142"/>
    </row>
    <row r="2163" ht="12.75">
      <c r="D2163" s="142"/>
    </row>
    <row r="2164" ht="12.75">
      <c r="D2164" s="142"/>
    </row>
    <row r="2165" ht="12.75">
      <c r="D2165" s="142"/>
    </row>
    <row r="2166" ht="12.75">
      <c r="D2166" s="142"/>
    </row>
    <row r="2167" ht="12.75">
      <c r="D2167" s="142"/>
    </row>
    <row r="2168" ht="12.75">
      <c r="D2168" s="142"/>
    </row>
    <row r="2169" ht="12.75">
      <c r="D2169" s="142"/>
    </row>
    <row r="2170" ht="12.75">
      <c r="D2170" s="142"/>
    </row>
    <row r="2171" ht="12.75">
      <c r="D2171" s="142"/>
    </row>
    <row r="2172" ht="12.75">
      <c r="D2172" s="142"/>
    </row>
    <row r="2173" ht="12.75">
      <c r="D2173" s="142"/>
    </row>
    <row r="2174" ht="12.75">
      <c r="D2174" s="142"/>
    </row>
    <row r="2175" ht="12.75">
      <c r="D2175" s="142"/>
    </row>
    <row r="2176" ht="12.75">
      <c r="D2176" s="142"/>
    </row>
    <row r="2177" ht="12.75">
      <c r="D2177" s="142"/>
    </row>
    <row r="2178" ht="12.75">
      <c r="D2178" s="142"/>
    </row>
    <row r="2179" ht="12.75">
      <c r="D2179" s="142"/>
    </row>
    <row r="2180" ht="12.75">
      <c r="D2180" s="142"/>
    </row>
    <row r="2181" ht="12.75">
      <c r="D2181" s="142"/>
    </row>
    <row r="2182" ht="12.75">
      <c r="D2182" s="142"/>
    </row>
    <row r="2183" ht="12.75">
      <c r="D2183" s="142"/>
    </row>
    <row r="2184" ht="12.75">
      <c r="D2184" s="142"/>
    </row>
    <row r="2185" ht="12.75">
      <c r="D2185" s="142"/>
    </row>
    <row r="2186" ht="12.75">
      <c r="D2186" s="142"/>
    </row>
    <row r="2187" ht="12.75">
      <c r="D2187" s="142"/>
    </row>
    <row r="2188" ht="12.75">
      <c r="D2188" s="142"/>
    </row>
    <row r="2189" ht="12.75">
      <c r="D2189" s="142"/>
    </row>
    <row r="2190" ht="12.75">
      <c r="D2190" s="142"/>
    </row>
    <row r="2191" ht="12.75">
      <c r="D2191" s="142"/>
    </row>
    <row r="2192" ht="12.75">
      <c r="D2192" s="142"/>
    </row>
    <row r="2193" ht="12.75">
      <c r="D2193" s="142"/>
    </row>
    <row r="2194" ht="12.75">
      <c r="D2194" s="142"/>
    </row>
    <row r="2195" ht="12.75">
      <c r="D2195" s="142"/>
    </row>
    <row r="2196" ht="12.75">
      <c r="D2196" s="142"/>
    </row>
    <row r="2197" ht="12.75">
      <c r="D2197" s="142"/>
    </row>
    <row r="2198" ht="12.75">
      <c r="D2198" s="142"/>
    </row>
    <row r="2199" ht="12.75">
      <c r="D2199" s="142"/>
    </row>
    <row r="2200" ht="12.75">
      <c r="D2200" s="142"/>
    </row>
    <row r="2201" ht="12.75">
      <c r="D2201" s="142"/>
    </row>
    <row r="2202" ht="12.75">
      <c r="D2202" s="142"/>
    </row>
    <row r="2203" ht="12.75">
      <c r="D2203" s="142"/>
    </row>
    <row r="2204" ht="12.75">
      <c r="D2204" s="142"/>
    </row>
    <row r="2205" ht="12.75">
      <c r="D2205" s="142"/>
    </row>
    <row r="2206" ht="12.75">
      <c r="D2206" s="142"/>
    </row>
    <row r="2207" ht="12.75">
      <c r="D2207" s="142"/>
    </row>
    <row r="2208" ht="12.75">
      <c r="D2208" s="142"/>
    </row>
    <row r="2209" ht="12.75">
      <c r="D2209" s="142"/>
    </row>
    <row r="2210" ht="12.75">
      <c r="D2210" s="142"/>
    </row>
    <row r="2211" ht="12.75">
      <c r="D2211" s="142"/>
    </row>
    <row r="2212" ht="12.75">
      <c r="D2212" s="142"/>
    </row>
    <row r="2213" ht="12.75">
      <c r="D2213" s="142"/>
    </row>
    <row r="2214" ht="12.75">
      <c r="D2214" s="142"/>
    </row>
    <row r="2215" ht="12.75">
      <c r="D2215" s="142"/>
    </row>
    <row r="2216" ht="12.75">
      <c r="D2216" s="142"/>
    </row>
    <row r="2217" ht="12.75">
      <c r="D2217" s="142"/>
    </row>
    <row r="2218" ht="12.75">
      <c r="D2218" s="142"/>
    </row>
    <row r="2219" ht="12.75">
      <c r="D2219" s="142"/>
    </row>
    <row r="2220" ht="12.75">
      <c r="D2220" s="142"/>
    </row>
    <row r="2221" ht="12.75">
      <c r="D2221" s="142"/>
    </row>
    <row r="2222" ht="12.75">
      <c r="D2222" s="142"/>
    </row>
    <row r="2223" ht="12.75">
      <c r="D2223" s="142"/>
    </row>
    <row r="2224" ht="12.75">
      <c r="D2224" s="142"/>
    </row>
    <row r="2225" ht="12.75">
      <c r="D2225" s="142"/>
    </row>
    <row r="2226" ht="12.75">
      <c r="D2226" s="142"/>
    </row>
    <row r="2227" ht="12.75">
      <c r="D2227" s="142"/>
    </row>
    <row r="2228" ht="12.75">
      <c r="D2228" s="142"/>
    </row>
    <row r="2229" ht="12.75">
      <c r="D2229" s="142"/>
    </row>
    <row r="2230" ht="12.75">
      <c r="D2230" s="142"/>
    </row>
    <row r="2231" ht="12.75">
      <c r="D2231" s="142"/>
    </row>
    <row r="2232" ht="12.75">
      <c r="D2232" s="142"/>
    </row>
    <row r="2233" ht="12.75">
      <c r="D2233" s="142"/>
    </row>
    <row r="2234" ht="12.75">
      <c r="D2234" s="142"/>
    </row>
    <row r="2235" ht="12.75">
      <c r="D2235" s="142"/>
    </row>
    <row r="2236" ht="12.75">
      <c r="D2236" s="142"/>
    </row>
    <row r="2237" ht="12.75">
      <c r="D2237" s="142"/>
    </row>
    <row r="2238" ht="12.75">
      <c r="D2238" s="142"/>
    </row>
    <row r="2239" ht="12.75">
      <c r="D2239" s="142"/>
    </row>
    <row r="2240" ht="12.75">
      <c r="D2240" s="142"/>
    </row>
    <row r="2241" ht="12.75">
      <c r="D2241" s="142"/>
    </row>
    <row r="2242" ht="12.75">
      <c r="D2242" s="142"/>
    </row>
    <row r="2243" ht="12.75">
      <c r="D2243" s="142"/>
    </row>
    <row r="2244" ht="12.75">
      <c r="D2244" s="142"/>
    </row>
    <row r="2245" ht="12.75">
      <c r="D2245" s="142"/>
    </row>
    <row r="2246" ht="12.75">
      <c r="D2246" s="142"/>
    </row>
    <row r="2247" ht="12.75">
      <c r="D2247" s="142"/>
    </row>
    <row r="2248" ht="12.75">
      <c r="D2248" s="142"/>
    </row>
    <row r="2249" ht="12.75">
      <c r="D2249" s="142"/>
    </row>
    <row r="2250" ht="12.75">
      <c r="D2250" s="142"/>
    </row>
    <row r="2251" ht="12.75">
      <c r="D2251" s="142"/>
    </row>
    <row r="2252" ht="12.75">
      <c r="D2252" s="142"/>
    </row>
    <row r="2253" ht="12.75">
      <c r="D2253" s="142"/>
    </row>
    <row r="2254" ht="12.75">
      <c r="D2254" s="142"/>
    </row>
    <row r="2255" ht="12.75">
      <c r="D2255" s="142"/>
    </row>
    <row r="2256" ht="12.75">
      <c r="D2256" s="142"/>
    </row>
    <row r="2257" ht="12.75">
      <c r="D2257" s="142"/>
    </row>
    <row r="2258" ht="12.75">
      <c r="D2258" s="142"/>
    </row>
    <row r="2259" ht="12.75">
      <c r="D2259" s="142"/>
    </row>
    <row r="2260" ht="12.75">
      <c r="D2260" s="142"/>
    </row>
    <row r="2261" ht="12.75">
      <c r="D2261" s="142"/>
    </row>
    <row r="2262" ht="12.75">
      <c r="D2262" s="142"/>
    </row>
    <row r="2263" ht="12.75">
      <c r="D2263" s="142"/>
    </row>
    <row r="2264" ht="12.75">
      <c r="D2264" s="142"/>
    </row>
    <row r="2265" ht="12.75">
      <c r="D2265" s="142"/>
    </row>
    <row r="2266" ht="12.75">
      <c r="D2266" s="142"/>
    </row>
    <row r="2267" ht="12.75">
      <c r="D2267" s="142"/>
    </row>
    <row r="2268" ht="12.75">
      <c r="D2268" s="142"/>
    </row>
    <row r="2269" ht="12.75">
      <c r="D2269" s="142"/>
    </row>
    <row r="2270" ht="12.75">
      <c r="D2270" s="142"/>
    </row>
    <row r="2271" ht="12.75">
      <c r="D2271" s="142"/>
    </row>
    <row r="2272" ht="12.75">
      <c r="D2272" s="142"/>
    </row>
    <row r="2273" ht="12.75">
      <c r="D2273" s="142"/>
    </row>
    <row r="2274" ht="12.75">
      <c r="D2274" s="142"/>
    </row>
    <row r="2275" ht="12.75">
      <c r="D2275" s="142"/>
    </row>
    <row r="2276" ht="12.75">
      <c r="D2276" s="142"/>
    </row>
    <row r="2277" ht="12.75">
      <c r="D2277" s="142"/>
    </row>
    <row r="2278" ht="12.75">
      <c r="D2278" s="142"/>
    </row>
    <row r="2279" ht="12.75">
      <c r="D2279" s="142"/>
    </row>
    <row r="2280" ht="12.75">
      <c r="D2280" s="142"/>
    </row>
    <row r="2281" ht="12.75">
      <c r="D2281" s="142"/>
    </row>
    <row r="2282" ht="12.75">
      <c r="D2282" s="142"/>
    </row>
    <row r="2283" ht="12.75">
      <c r="D2283" s="142"/>
    </row>
    <row r="2284" ht="12.75">
      <c r="D2284" s="142"/>
    </row>
    <row r="2285" ht="12.75">
      <c r="D2285" s="142"/>
    </row>
    <row r="2286" ht="12.75">
      <c r="D2286" s="142"/>
    </row>
    <row r="2287" ht="12.75">
      <c r="D2287" s="142"/>
    </row>
    <row r="2288" ht="12.75">
      <c r="D2288" s="142"/>
    </row>
    <row r="2289" ht="12.75">
      <c r="D2289" s="142"/>
    </row>
    <row r="2290" ht="12.75">
      <c r="D2290" s="142"/>
    </row>
    <row r="2291" ht="12.75">
      <c r="D2291" s="142"/>
    </row>
    <row r="2292" ht="12.75">
      <c r="D2292" s="142"/>
    </row>
    <row r="2293" ht="12.75">
      <c r="D2293" s="142"/>
    </row>
    <row r="2294" ht="12.75">
      <c r="D2294" s="142"/>
    </row>
    <row r="2295" ht="12.75">
      <c r="D2295" s="142"/>
    </row>
    <row r="2296" ht="12.75">
      <c r="D2296" s="142"/>
    </row>
    <row r="2297" ht="12.75">
      <c r="D2297" s="142"/>
    </row>
    <row r="2298" ht="12.75">
      <c r="D2298" s="142"/>
    </row>
    <row r="2299" ht="12.75">
      <c r="D2299" s="142"/>
    </row>
    <row r="2300" ht="12.75">
      <c r="D2300" s="142"/>
    </row>
    <row r="2301" ht="12.75">
      <c r="D2301" s="142"/>
    </row>
    <row r="2302" ht="12.75">
      <c r="D2302" s="142"/>
    </row>
    <row r="2303" ht="12.75">
      <c r="D2303" s="142"/>
    </row>
    <row r="2304" ht="12.75">
      <c r="D2304" s="142"/>
    </row>
    <row r="2305" ht="12.75">
      <c r="D2305" s="142"/>
    </row>
    <row r="2306" ht="12.75">
      <c r="D2306" s="142"/>
    </row>
    <row r="2307" ht="12.75">
      <c r="D2307" s="142"/>
    </row>
    <row r="2308" ht="12.75">
      <c r="D2308" s="142"/>
    </row>
    <row r="2309" ht="12.75">
      <c r="D2309" s="142"/>
    </row>
    <row r="2310" ht="12.75">
      <c r="D2310" s="142"/>
    </row>
    <row r="2311" ht="12.75">
      <c r="D2311" s="142"/>
    </row>
    <row r="2312" ht="12.75">
      <c r="D2312" s="142"/>
    </row>
    <row r="2313" ht="12.75">
      <c r="D2313" s="142"/>
    </row>
    <row r="2314" ht="12.75">
      <c r="D2314" s="142"/>
    </row>
    <row r="2315" ht="12.75">
      <c r="D2315" s="142"/>
    </row>
    <row r="2316" ht="12.75">
      <c r="D2316" s="142"/>
    </row>
    <row r="2317" ht="12.75">
      <c r="D2317" s="142"/>
    </row>
    <row r="2318" ht="12.75">
      <c r="D2318" s="142"/>
    </row>
    <row r="2319" ht="12.75">
      <c r="D2319" s="142"/>
    </row>
    <row r="2320" ht="12.75">
      <c r="D2320" s="142"/>
    </row>
    <row r="2321" ht="12.75">
      <c r="D2321" s="142"/>
    </row>
    <row r="2322" ht="12.75">
      <c r="D2322" s="142"/>
    </row>
    <row r="2323" ht="12.75">
      <c r="D2323" s="142"/>
    </row>
    <row r="2324" ht="12.75">
      <c r="D2324" s="142"/>
    </row>
    <row r="2325" ht="12.75">
      <c r="D2325" s="142"/>
    </row>
    <row r="2326" ht="12.75">
      <c r="D2326" s="142"/>
    </row>
    <row r="2327" ht="12.75">
      <c r="D2327" s="142"/>
    </row>
    <row r="2328" ht="12.75">
      <c r="D2328" s="142"/>
    </row>
    <row r="2329" ht="12.75">
      <c r="D2329" s="142"/>
    </row>
    <row r="2330" ht="12.75">
      <c r="D2330" s="142"/>
    </row>
    <row r="2331" ht="12.75">
      <c r="D2331" s="142"/>
    </row>
    <row r="2332" ht="12.75">
      <c r="D2332" s="142"/>
    </row>
    <row r="2333" ht="12.75">
      <c r="D2333" s="142"/>
    </row>
    <row r="2334" ht="12.75">
      <c r="D2334" s="142"/>
    </row>
    <row r="2335" ht="12.75">
      <c r="D2335" s="142"/>
    </row>
    <row r="2336" ht="12.75">
      <c r="D2336" s="142"/>
    </row>
    <row r="2337" ht="12.75">
      <c r="D2337" s="142"/>
    </row>
    <row r="2338" ht="12.75">
      <c r="D2338" s="142"/>
    </row>
    <row r="2339" ht="12.75">
      <c r="D2339" s="142"/>
    </row>
    <row r="2340" ht="12.75">
      <c r="D2340" s="142"/>
    </row>
    <row r="2341" ht="12.75">
      <c r="D2341" s="142"/>
    </row>
    <row r="2342" ht="12.75">
      <c r="D2342" s="142"/>
    </row>
    <row r="2343" ht="12.75">
      <c r="D2343" s="142"/>
    </row>
    <row r="2344" ht="12.75">
      <c r="D2344" s="142"/>
    </row>
    <row r="2345" ht="12.75">
      <c r="D2345" s="142"/>
    </row>
    <row r="2346" ht="12.75">
      <c r="D2346" s="142"/>
    </row>
    <row r="2347" ht="12.75">
      <c r="D2347" s="142"/>
    </row>
    <row r="2348" ht="12.75">
      <c r="D2348" s="142"/>
    </row>
    <row r="2349" ht="12.75">
      <c r="D2349" s="142"/>
    </row>
    <row r="2350" ht="12.75">
      <c r="D2350" s="142"/>
    </row>
    <row r="2351" ht="12.75">
      <c r="D2351" s="142"/>
    </row>
    <row r="2352" ht="12.75">
      <c r="D2352" s="142"/>
    </row>
    <row r="2353" ht="12.75">
      <c r="D2353" s="142"/>
    </row>
    <row r="2354" ht="12.75">
      <c r="D2354" s="142"/>
    </row>
    <row r="2355" ht="12.75">
      <c r="D2355" s="142"/>
    </row>
    <row r="2356" ht="12.75">
      <c r="D2356" s="142"/>
    </row>
    <row r="2357" ht="12.75">
      <c r="D2357" s="142"/>
    </row>
    <row r="2358" ht="12.75">
      <c r="D2358" s="142"/>
    </row>
    <row r="2359" ht="12.75">
      <c r="D2359" s="142"/>
    </row>
    <row r="2360" ht="12.75">
      <c r="D2360" s="142"/>
    </row>
    <row r="2361" ht="12.75">
      <c r="D2361" s="142"/>
    </row>
    <row r="2362" ht="12.75">
      <c r="D2362" s="142"/>
    </row>
    <row r="2363" ht="12.75">
      <c r="D2363" s="142"/>
    </row>
    <row r="2364" ht="12.75">
      <c r="D2364" s="142"/>
    </row>
    <row r="2365" ht="12.75">
      <c r="D2365" s="142"/>
    </row>
    <row r="2366" ht="12.75">
      <c r="D2366" s="142"/>
    </row>
    <row r="2367" ht="12.75">
      <c r="D2367" s="142"/>
    </row>
    <row r="2368" ht="12.75">
      <c r="D2368" s="142"/>
    </row>
    <row r="2369" ht="12.75">
      <c r="D2369" s="142"/>
    </row>
    <row r="2370" ht="12.75">
      <c r="D2370" s="142"/>
    </row>
    <row r="2371" ht="12.75">
      <c r="D2371" s="142"/>
    </row>
    <row r="2372" ht="12.75">
      <c r="D2372" s="142"/>
    </row>
    <row r="2373" ht="12.75">
      <c r="D2373" s="142"/>
    </row>
    <row r="2374" ht="12.75">
      <c r="D2374" s="142"/>
    </row>
    <row r="2375" ht="12.75">
      <c r="D2375" s="142"/>
    </row>
    <row r="2376" ht="12.75">
      <c r="D2376" s="142"/>
    </row>
    <row r="2377" ht="12.75">
      <c r="D2377" s="142"/>
    </row>
    <row r="2378" ht="12.75">
      <c r="D2378" s="142"/>
    </row>
    <row r="2379" ht="12.75">
      <c r="D2379" s="142"/>
    </row>
    <row r="2380" ht="12.75">
      <c r="D2380" s="142"/>
    </row>
    <row r="2381" ht="12.75">
      <c r="D2381" s="142"/>
    </row>
    <row r="2382" ht="12.75">
      <c r="D2382" s="142"/>
    </row>
    <row r="2383" ht="12.75">
      <c r="D2383" s="142"/>
    </row>
    <row r="2384" ht="12.75">
      <c r="D2384" s="142"/>
    </row>
    <row r="2385" ht="12.75">
      <c r="D2385" s="142"/>
    </row>
    <row r="2386" ht="12.75">
      <c r="D2386" s="142"/>
    </row>
    <row r="2387" ht="12.75">
      <c r="D2387" s="142"/>
    </row>
    <row r="2388" ht="12.75">
      <c r="D2388" s="142"/>
    </row>
    <row r="2389" ht="12.75">
      <c r="D2389" s="142"/>
    </row>
    <row r="2390" ht="12.75">
      <c r="D2390" s="142"/>
    </row>
    <row r="2391" ht="12.75">
      <c r="D2391" s="142"/>
    </row>
    <row r="2392" ht="12.75">
      <c r="D2392" s="142"/>
    </row>
    <row r="2393" ht="12.75">
      <c r="D2393" s="142"/>
    </row>
    <row r="2394" ht="12.75">
      <c r="D2394" s="142"/>
    </row>
    <row r="2395" ht="12.75">
      <c r="D2395" s="142"/>
    </row>
    <row r="2396" ht="12.75">
      <c r="D2396" s="142"/>
    </row>
    <row r="2397" ht="12.75">
      <c r="D2397" s="142"/>
    </row>
    <row r="2398" ht="12.75">
      <c r="D2398" s="142"/>
    </row>
    <row r="2399" ht="12.75">
      <c r="D2399" s="142"/>
    </row>
    <row r="2400" ht="12.75">
      <c r="D2400" s="142"/>
    </row>
    <row r="2401" ht="12.75">
      <c r="D2401" s="142"/>
    </row>
    <row r="2402" ht="12.75">
      <c r="D2402" s="142"/>
    </row>
    <row r="2403" ht="12.75">
      <c r="D2403" s="142"/>
    </row>
    <row r="2404" ht="12.75">
      <c r="D2404" s="142"/>
    </row>
    <row r="2405" ht="12.75">
      <c r="D2405" s="142"/>
    </row>
    <row r="2406" ht="12.75">
      <c r="D2406" s="142"/>
    </row>
    <row r="2407" ht="12.75">
      <c r="D2407" s="142"/>
    </row>
    <row r="2408" ht="12.75">
      <c r="D2408" s="142"/>
    </row>
    <row r="2409" ht="12.75">
      <c r="D2409" s="142"/>
    </row>
    <row r="2410" ht="12.75">
      <c r="D2410" s="142"/>
    </row>
    <row r="2411" ht="12.75">
      <c r="D2411" s="142"/>
    </row>
    <row r="2412" ht="12.75">
      <c r="D2412" s="142"/>
    </row>
    <row r="2413" ht="12.75">
      <c r="D2413" s="142"/>
    </row>
    <row r="2414" ht="12.75">
      <c r="D2414" s="142"/>
    </row>
    <row r="2415" ht="12.75">
      <c r="D2415" s="142"/>
    </row>
    <row r="2416" ht="12.75">
      <c r="D2416" s="142"/>
    </row>
    <row r="2417" ht="12.75">
      <c r="D2417" s="142"/>
    </row>
    <row r="2418" ht="12.75">
      <c r="D2418" s="142"/>
    </row>
    <row r="2419" ht="12.75">
      <c r="D2419" s="142"/>
    </row>
    <row r="2420" ht="12.75">
      <c r="D2420" s="142"/>
    </row>
    <row r="2421" ht="12.75">
      <c r="D2421" s="142"/>
    </row>
    <row r="2422" ht="12.75">
      <c r="D2422" s="142"/>
    </row>
    <row r="2423" ht="12.75">
      <c r="D2423" s="142"/>
    </row>
    <row r="2424" ht="12.75">
      <c r="D2424" s="142"/>
    </row>
    <row r="2425" ht="12.75">
      <c r="D2425" s="142"/>
    </row>
    <row r="2426" ht="12.75">
      <c r="D2426" s="142"/>
    </row>
    <row r="2427" ht="12.75">
      <c r="D2427" s="142"/>
    </row>
    <row r="2428" ht="12.75">
      <c r="D2428" s="142"/>
    </row>
    <row r="2429" ht="12.75">
      <c r="D2429" s="142"/>
    </row>
    <row r="2430" ht="12.75">
      <c r="D2430" s="142"/>
    </row>
    <row r="2431" ht="12.75">
      <c r="D2431" s="142"/>
    </row>
    <row r="2432" ht="12.75">
      <c r="D2432" s="142"/>
    </row>
    <row r="2433" ht="12.75">
      <c r="D2433" s="142"/>
    </row>
    <row r="2434" ht="12.75">
      <c r="D2434" s="142"/>
    </row>
    <row r="2435" ht="12.75">
      <c r="D2435" s="142"/>
    </row>
    <row r="2436" ht="12.75">
      <c r="D2436" s="142"/>
    </row>
    <row r="2437" ht="12.75">
      <c r="D2437" s="142"/>
    </row>
    <row r="2438" ht="12.75">
      <c r="D2438" s="142"/>
    </row>
    <row r="2439" ht="12.75">
      <c r="D2439" s="142"/>
    </row>
    <row r="2440" ht="12.75">
      <c r="D2440" s="142"/>
    </row>
    <row r="2441" ht="12.75">
      <c r="D2441" s="142"/>
    </row>
    <row r="2442" ht="12.75">
      <c r="D2442" s="142"/>
    </row>
    <row r="2443" ht="12.75">
      <c r="D2443" s="142"/>
    </row>
    <row r="2444" ht="12.75">
      <c r="D2444" s="142"/>
    </row>
    <row r="2445" ht="12.75">
      <c r="D2445" s="142"/>
    </row>
    <row r="2446" ht="12.75">
      <c r="D2446" s="142"/>
    </row>
    <row r="2447" ht="12.75">
      <c r="D2447" s="142"/>
    </row>
    <row r="2448" ht="12.75">
      <c r="D2448" s="142"/>
    </row>
    <row r="2449" ht="12.75">
      <c r="D2449" s="142"/>
    </row>
    <row r="2450" ht="12.75">
      <c r="D2450" s="142"/>
    </row>
    <row r="2451" ht="12.75">
      <c r="D2451" s="142"/>
    </row>
    <row r="2452" ht="12.75">
      <c r="D2452" s="142"/>
    </row>
    <row r="2453" ht="12.75">
      <c r="D2453" s="142"/>
    </row>
    <row r="2454" ht="12.75">
      <c r="D2454" s="142"/>
    </row>
    <row r="2455" ht="12.75">
      <c r="D2455" s="142"/>
    </row>
    <row r="2456" ht="12.75">
      <c r="D2456" s="142"/>
    </row>
    <row r="2457" ht="12.75">
      <c r="D2457" s="142"/>
    </row>
    <row r="2458" ht="12.75">
      <c r="D2458" s="142"/>
    </row>
    <row r="2459" ht="12.75">
      <c r="D2459" s="142"/>
    </row>
    <row r="2460" ht="12.75">
      <c r="D2460" s="142"/>
    </row>
    <row r="2461" ht="12.75">
      <c r="D2461" s="142"/>
    </row>
    <row r="2462" ht="12.75">
      <c r="D2462" s="142"/>
    </row>
    <row r="2463" ht="12.75">
      <c r="D2463" s="142"/>
    </row>
    <row r="2464" ht="12.75">
      <c r="D2464" s="142"/>
    </row>
    <row r="2465" ht="12.75">
      <c r="D2465" s="142"/>
    </row>
    <row r="2466" ht="12.75">
      <c r="D2466" s="142"/>
    </row>
    <row r="2467" ht="12.75">
      <c r="D2467" s="142"/>
    </row>
    <row r="2468" ht="12.75">
      <c r="D2468" s="142"/>
    </row>
    <row r="2469" ht="12.75">
      <c r="D2469" s="142"/>
    </row>
    <row r="2470" ht="12.75">
      <c r="D2470" s="142"/>
    </row>
    <row r="2471" ht="12.75">
      <c r="D2471" s="142"/>
    </row>
    <row r="2472" ht="12.75">
      <c r="D2472" s="142"/>
    </row>
    <row r="2473" ht="12.75">
      <c r="D2473" s="142"/>
    </row>
    <row r="2474" ht="12.75">
      <c r="D2474" s="142"/>
    </row>
    <row r="2475" ht="12.75">
      <c r="D2475" s="142"/>
    </row>
    <row r="2476" ht="12.75">
      <c r="D2476" s="142"/>
    </row>
    <row r="2477" ht="12.75">
      <c r="D2477" s="142"/>
    </row>
    <row r="2478" ht="12.75">
      <c r="D2478" s="142"/>
    </row>
    <row r="2479" ht="12.75">
      <c r="D2479" s="142"/>
    </row>
    <row r="2480" ht="12.75">
      <c r="D2480" s="142"/>
    </row>
    <row r="2481" ht="12.75">
      <c r="D2481" s="142"/>
    </row>
    <row r="2482" ht="12.75">
      <c r="D2482" s="142"/>
    </row>
    <row r="2483" ht="12.75">
      <c r="D2483" s="142"/>
    </row>
    <row r="2484" ht="12.75">
      <c r="D2484" s="142"/>
    </row>
    <row r="2485" ht="12.75">
      <c r="D2485" s="142"/>
    </row>
    <row r="2486" ht="12.75">
      <c r="D2486" s="142"/>
    </row>
    <row r="2487" ht="12.75">
      <c r="D2487" s="142"/>
    </row>
    <row r="2488" ht="12.75">
      <c r="D2488" s="142"/>
    </row>
    <row r="2489" ht="12.75">
      <c r="D2489" s="142"/>
    </row>
    <row r="2490" ht="12.75">
      <c r="D2490" s="142"/>
    </row>
    <row r="2491" ht="12.75">
      <c r="D2491" s="142"/>
    </row>
    <row r="2492" ht="12.75">
      <c r="D2492" s="142"/>
    </row>
    <row r="2493" ht="12.75">
      <c r="D2493" s="142"/>
    </row>
    <row r="2494" ht="12.75">
      <c r="D2494" s="142"/>
    </row>
    <row r="2495" ht="12.75">
      <c r="D2495" s="142"/>
    </row>
    <row r="2496" ht="12.75">
      <c r="D2496" s="142"/>
    </row>
    <row r="2497" ht="12.75">
      <c r="D2497" s="142"/>
    </row>
    <row r="2498" ht="12.75">
      <c r="D2498" s="142"/>
    </row>
    <row r="2499" ht="12.75">
      <c r="D2499" s="142"/>
    </row>
    <row r="2500" ht="12.75">
      <c r="D2500" s="142"/>
    </row>
    <row r="2501" ht="12.75">
      <c r="D2501" s="142"/>
    </row>
    <row r="2502" ht="12.75">
      <c r="D2502" s="142"/>
    </row>
    <row r="2503" ht="12.75">
      <c r="D2503" s="142"/>
    </row>
    <row r="2504" ht="12.75">
      <c r="D2504" s="142"/>
    </row>
    <row r="2505" ht="12.75">
      <c r="D2505" s="142"/>
    </row>
    <row r="2506" ht="12.75">
      <c r="D2506" s="142"/>
    </row>
    <row r="2507" ht="12.75">
      <c r="D2507" s="142"/>
    </row>
    <row r="2508" ht="12.75">
      <c r="D2508" s="142"/>
    </row>
    <row r="2509" ht="12.75">
      <c r="D2509" s="142"/>
    </row>
    <row r="2510" ht="12.75">
      <c r="D2510" s="142"/>
    </row>
    <row r="2511" ht="12.75">
      <c r="D2511" s="142"/>
    </row>
    <row r="2512" ht="12.75">
      <c r="D2512" s="142"/>
    </row>
    <row r="2513" ht="12.75">
      <c r="D2513" s="142"/>
    </row>
    <row r="2514" ht="12.75">
      <c r="D2514" s="142"/>
    </row>
    <row r="2515" ht="12.75">
      <c r="D2515" s="142"/>
    </row>
    <row r="2516" ht="12.75">
      <c r="D2516" s="142"/>
    </row>
    <row r="2517" ht="12.75">
      <c r="D2517" s="142"/>
    </row>
    <row r="2518" ht="12.75">
      <c r="D2518" s="142"/>
    </row>
    <row r="2519" ht="12.75">
      <c r="D2519" s="142"/>
    </row>
    <row r="2520" ht="12.75">
      <c r="D2520" s="142"/>
    </row>
    <row r="2521" ht="12.75">
      <c r="D2521" s="142"/>
    </row>
    <row r="2522" ht="12.75">
      <c r="D2522" s="142"/>
    </row>
    <row r="2523" ht="12.75">
      <c r="D2523" s="142"/>
    </row>
    <row r="2524" ht="12.75">
      <c r="D2524" s="142"/>
    </row>
    <row r="2525" ht="12.75">
      <c r="D2525" s="142"/>
    </row>
    <row r="2526" ht="12.75">
      <c r="D2526" s="142"/>
    </row>
    <row r="2527" ht="12.75">
      <c r="D2527" s="142"/>
    </row>
    <row r="2528" ht="12.75">
      <c r="D2528" s="142"/>
    </row>
    <row r="2529" ht="12.75">
      <c r="D2529" s="142"/>
    </row>
    <row r="2530" ht="12.75">
      <c r="D2530" s="142"/>
    </row>
    <row r="2531" ht="12.75">
      <c r="D2531" s="142"/>
    </row>
    <row r="2532" ht="12.75">
      <c r="D2532" s="142"/>
    </row>
    <row r="2533" ht="12.75">
      <c r="D2533" s="142"/>
    </row>
    <row r="2534" ht="12.75">
      <c r="D2534" s="142"/>
    </row>
    <row r="2535" ht="12.75">
      <c r="D2535" s="142"/>
    </row>
    <row r="2536" ht="12.75">
      <c r="D2536" s="142"/>
    </row>
    <row r="2537" ht="12.75">
      <c r="D2537" s="142"/>
    </row>
    <row r="2538" ht="12.75">
      <c r="D2538" s="142"/>
    </row>
    <row r="2539" ht="12.75">
      <c r="D2539" s="142"/>
    </row>
    <row r="2540" ht="12.75">
      <c r="D2540" s="142"/>
    </row>
    <row r="2541" ht="12.75">
      <c r="D2541" s="142"/>
    </row>
    <row r="2542" ht="12.75">
      <c r="D2542" s="142"/>
    </row>
    <row r="2543" ht="12.75">
      <c r="D2543" s="142"/>
    </row>
    <row r="2544" ht="12.75">
      <c r="D2544" s="142"/>
    </row>
    <row r="2545" ht="12.75">
      <c r="D2545" s="142"/>
    </row>
    <row r="2546" ht="12.75">
      <c r="D2546" s="142"/>
    </row>
    <row r="2547" ht="12.75">
      <c r="D2547" s="142"/>
    </row>
    <row r="2548" ht="12.75">
      <c r="D2548" s="142"/>
    </row>
    <row r="2549" ht="12.75">
      <c r="D2549" s="142"/>
    </row>
    <row r="2550" ht="12.75">
      <c r="D2550" s="142"/>
    </row>
    <row r="2551" ht="12.75">
      <c r="D2551" s="142"/>
    </row>
    <row r="2552" ht="12.75">
      <c r="D2552" s="142"/>
    </row>
    <row r="2553" ht="12.75">
      <c r="D2553" s="142"/>
    </row>
    <row r="2554" ht="12.75">
      <c r="D2554" s="142"/>
    </row>
    <row r="2555" ht="12.75">
      <c r="D2555" s="142"/>
    </row>
    <row r="2556" ht="12.75">
      <c r="D2556" s="142"/>
    </row>
    <row r="2557" ht="12.75">
      <c r="D2557" s="142"/>
    </row>
    <row r="2558" ht="12.75">
      <c r="D2558" s="142"/>
    </row>
    <row r="2559" ht="12.75">
      <c r="D2559" s="142"/>
    </row>
    <row r="2560" ht="12.75">
      <c r="D2560" s="142"/>
    </row>
    <row r="2561" ht="12.75">
      <c r="D2561" s="142"/>
    </row>
    <row r="2562" ht="12.75">
      <c r="D2562" s="142"/>
    </row>
    <row r="2563" ht="12.75">
      <c r="D2563" s="142"/>
    </row>
    <row r="2564" ht="12.75">
      <c r="D2564" s="142"/>
    </row>
    <row r="2565" ht="12.75">
      <c r="D2565" s="142"/>
    </row>
    <row r="2566" ht="12.75">
      <c r="D2566" s="142"/>
    </row>
    <row r="2567" ht="12.75">
      <c r="D2567" s="142"/>
    </row>
    <row r="2568" ht="12.75">
      <c r="D2568" s="142"/>
    </row>
    <row r="2569" ht="12.75">
      <c r="D2569" s="142"/>
    </row>
    <row r="2570" ht="12.75">
      <c r="D2570" s="142"/>
    </row>
    <row r="2571" ht="12.75">
      <c r="D2571" s="142"/>
    </row>
    <row r="2572" ht="12.75">
      <c r="D2572" s="142"/>
    </row>
    <row r="2573" ht="12.75">
      <c r="D2573" s="142"/>
    </row>
    <row r="2574" ht="12.75">
      <c r="D2574" s="142"/>
    </row>
    <row r="2575" ht="12.75">
      <c r="D2575" s="142"/>
    </row>
    <row r="2576" ht="12.75">
      <c r="D2576" s="142"/>
    </row>
    <row r="2577" ht="12.75">
      <c r="D2577" s="142"/>
    </row>
    <row r="2578" ht="12.75">
      <c r="D2578" s="142"/>
    </row>
    <row r="2579" ht="12.75">
      <c r="D2579" s="142"/>
    </row>
    <row r="2580" ht="12.75">
      <c r="D2580" s="142"/>
    </row>
    <row r="2581" ht="12.75">
      <c r="D2581" s="142"/>
    </row>
    <row r="2582" ht="12.75">
      <c r="D2582" s="142"/>
    </row>
    <row r="2583" ht="12.75">
      <c r="D2583" s="142"/>
    </row>
    <row r="2584" ht="12.75">
      <c r="D2584" s="142"/>
    </row>
    <row r="2585" ht="12.75">
      <c r="D2585" s="142"/>
    </row>
    <row r="2586" ht="12.75">
      <c r="D2586" s="142"/>
    </row>
    <row r="2587" ht="12.75">
      <c r="D2587" s="142"/>
    </row>
    <row r="2588" ht="12.75">
      <c r="D2588" s="142"/>
    </row>
    <row r="2589" ht="12.75">
      <c r="D2589" s="142"/>
    </row>
    <row r="2590" ht="12.75">
      <c r="D2590" s="142"/>
    </row>
    <row r="2591" ht="12.75">
      <c r="D2591" s="142"/>
    </row>
    <row r="2592" ht="12.75">
      <c r="D2592" s="142"/>
    </row>
    <row r="2593" ht="12.75">
      <c r="D2593" s="142"/>
    </row>
    <row r="2594" ht="12.75">
      <c r="D2594" s="142"/>
    </row>
    <row r="2595" ht="12.75">
      <c r="D2595" s="142"/>
    </row>
    <row r="2596" ht="12.75">
      <c r="D2596" s="142"/>
    </row>
    <row r="2597" ht="12.75">
      <c r="D2597" s="142"/>
    </row>
    <row r="2598" ht="12.75">
      <c r="D2598" s="142"/>
    </row>
    <row r="2599" ht="12.75">
      <c r="D2599" s="142"/>
    </row>
    <row r="2600" ht="12.75">
      <c r="D2600" s="142"/>
    </row>
    <row r="2601" ht="12.75">
      <c r="D2601" s="142"/>
    </row>
    <row r="2602" ht="12.75">
      <c r="D2602" s="142"/>
    </row>
    <row r="2603" ht="12.75">
      <c r="D2603" s="142"/>
    </row>
    <row r="2604" ht="12.75">
      <c r="D2604" s="142"/>
    </row>
    <row r="2605" ht="12.75">
      <c r="D2605" s="142"/>
    </row>
    <row r="2606" ht="12.75">
      <c r="D2606" s="142"/>
    </row>
    <row r="2607" ht="12.75">
      <c r="D2607" s="142"/>
    </row>
    <row r="2608" ht="12.75">
      <c r="D2608" s="142"/>
    </row>
    <row r="2609" ht="12.75">
      <c r="D2609" s="142"/>
    </row>
    <row r="2610" ht="12.75">
      <c r="D2610" s="142"/>
    </row>
    <row r="2611" ht="12.75">
      <c r="D2611" s="142"/>
    </row>
    <row r="2612" ht="12.75">
      <c r="D2612" s="142"/>
    </row>
    <row r="2613" ht="12.75">
      <c r="D2613" s="142"/>
    </row>
    <row r="2614" ht="12.75">
      <c r="D2614" s="142"/>
    </row>
    <row r="2615" ht="12.75">
      <c r="D2615" s="142"/>
    </row>
    <row r="2616" ht="12.75">
      <c r="D2616" s="142"/>
    </row>
    <row r="2617" ht="12.75">
      <c r="D2617" s="142"/>
    </row>
    <row r="2618" ht="12.75">
      <c r="D2618" s="142"/>
    </row>
    <row r="2619" ht="12.75">
      <c r="D2619" s="142"/>
    </row>
    <row r="2620" ht="12.75">
      <c r="D2620" s="142"/>
    </row>
    <row r="2621" ht="12.75">
      <c r="D2621" s="142"/>
    </row>
    <row r="2622" ht="12.75">
      <c r="D2622" s="142"/>
    </row>
    <row r="2623" ht="12.75">
      <c r="D2623" s="142"/>
    </row>
    <row r="2624" ht="12.75">
      <c r="D2624" s="142"/>
    </row>
    <row r="2625" ht="12.75">
      <c r="D2625" s="142"/>
    </row>
    <row r="2626" ht="12.75">
      <c r="D2626" s="142"/>
    </row>
    <row r="2627" ht="12.75">
      <c r="D2627" s="142"/>
    </row>
    <row r="2628" ht="12.75">
      <c r="D2628" s="142"/>
    </row>
    <row r="2629" ht="12.75">
      <c r="D2629" s="142"/>
    </row>
    <row r="2630" ht="12.75">
      <c r="D2630" s="142"/>
    </row>
    <row r="2631" ht="12.75">
      <c r="D2631" s="142"/>
    </row>
    <row r="2632" ht="12.75">
      <c r="D2632" s="142"/>
    </row>
    <row r="2633" ht="12.75">
      <c r="D2633" s="142"/>
    </row>
    <row r="2634" ht="12.75">
      <c r="D2634" s="142"/>
    </row>
    <row r="2635" ht="12.75">
      <c r="D2635" s="142"/>
    </row>
    <row r="2636" ht="12.75">
      <c r="D2636" s="142"/>
    </row>
    <row r="2637" ht="12.75">
      <c r="D2637" s="142"/>
    </row>
    <row r="2638" ht="12.75">
      <c r="D2638" s="142"/>
    </row>
    <row r="2639" ht="12.75">
      <c r="D2639" s="142"/>
    </row>
    <row r="2640" ht="12.75">
      <c r="D2640" s="142"/>
    </row>
    <row r="2641" ht="12.75">
      <c r="D2641" s="142"/>
    </row>
    <row r="2642" ht="12.75">
      <c r="D2642" s="142"/>
    </row>
    <row r="2643" ht="12.75">
      <c r="D2643" s="142"/>
    </row>
    <row r="2644" ht="12.75">
      <c r="D2644" s="142"/>
    </row>
    <row r="2645" ht="12.75">
      <c r="D2645" s="142"/>
    </row>
    <row r="2646" ht="12.75">
      <c r="D2646" s="142"/>
    </row>
    <row r="2647" ht="12.75">
      <c r="D2647" s="142"/>
    </row>
    <row r="2648" ht="12.75">
      <c r="D2648" s="142"/>
    </row>
    <row r="2649" ht="12.75">
      <c r="D2649" s="142"/>
    </row>
    <row r="2650" ht="12.75">
      <c r="D2650" s="142"/>
    </row>
    <row r="2651" ht="12.75">
      <c r="D2651" s="142"/>
    </row>
    <row r="2652" ht="12.75">
      <c r="D2652" s="142"/>
    </row>
    <row r="2653" ht="12.75">
      <c r="D2653" s="142"/>
    </row>
    <row r="2654" ht="12.75">
      <c r="D2654" s="142"/>
    </row>
    <row r="2655" ht="12.75">
      <c r="D2655" s="142"/>
    </row>
    <row r="2656" ht="12.75">
      <c r="D2656" s="142"/>
    </row>
    <row r="2657" ht="12.75">
      <c r="D2657" s="142"/>
    </row>
    <row r="2658" ht="12.75">
      <c r="D2658" s="142"/>
    </row>
    <row r="2659" ht="12.75">
      <c r="D2659" s="142"/>
    </row>
    <row r="2660" ht="12.75">
      <c r="D2660" s="142"/>
    </row>
    <row r="2661" ht="12.75">
      <c r="D2661" s="142"/>
    </row>
    <row r="2662" ht="12.75">
      <c r="D2662" s="142"/>
    </row>
    <row r="2663" ht="12.75">
      <c r="D2663" s="142"/>
    </row>
    <row r="2664" ht="12.75">
      <c r="D2664" s="142"/>
    </row>
    <row r="2665" ht="12.75">
      <c r="D2665" s="142"/>
    </row>
    <row r="2666" ht="12.75">
      <c r="D2666" s="142"/>
    </row>
    <row r="2667" ht="12.75">
      <c r="D2667" s="142"/>
    </row>
    <row r="2668" ht="12.75">
      <c r="D2668" s="142"/>
    </row>
    <row r="2669" ht="12.75">
      <c r="D2669" s="142"/>
    </row>
    <row r="2670" ht="12.75">
      <c r="D2670" s="142"/>
    </row>
    <row r="2671" ht="12.75">
      <c r="D2671" s="142"/>
    </row>
    <row r="2672" ht="12.75">
      <c r="D2672" s="142"/>
    </row>
    <row r="2673" ht="12.75">
      <c r="D2673" s="142"/>
    </row>
    <row r="2674" ht="12.75">
      <c r="D2674" s="142"/>
    </row>
    <row r="2675" ht="12.75">
      <c r="D2675" s="142"/>
    </row>
    <row r="2676" ht="12.75">
      <c r="D2676" s="142"/>
    </row>
    <row r="2677" ht="12.75">
      <c r="D2677" s="142"/>
    </row>
    <row r="2678" ht="12.75">
      <c r="D2678" s="142"/>
    </row>
    <row r="2679" ht="12.75">
      <c r="D2679" s="142"/>
    </row>
    <row r="2680" ht="12.75">
      <c r="D2680" s="142"/>
    </row>
    <row r="2681" ht="12.75">
      <c r="D2681" s="142"/>
    </row>
    <row r="2682" ht="12.75">
      <c r="D2682" s="142"/>
    </row>
    <row r="2683" ht="12.75">
      <c r="D2683" s="142"/>
    </row>
    <row r="2684" ht="12.75">
      <c r="D2684" s="142"/>
    </row>
    <row r="2685" ht="12.75">
      <c r="D2685" s="142"/>
    </row>
    <row r="2686" ht="12.75">
      <c r="D2686" s="142"/>
    </row>
    <row r="2687" ht="12.75">
      <c r="D2687" s="142"/>
    </row>
    <row r="2688" ht="12.75">
      <c r="D2688" s="142"/>
    </row>
    <row r="2689" ht="12.75">
      <c r="D2689" s="142"/>
    </row>
    <row r="2690" ht="12.75">
      <c r="D2690" s="142"/>
    </row>
    <row r="2691" ht="12.75">
      <c r="D2691" s="142"/>
    </row>
    <row r="2692" ht="12.75">
      <c r="D2692" s="142"/>
    </row>
    <row r="2693" ht="12.75">
      <c r="D2693" s="142"/>
    </row>
    <row r="2694" ht="12.75">
      <c r="D2694" s="142"/>
    </row>
    <row r="2695" ht="12.75">
      <c r="D2695" s="142"/>
    </row>
    <row r="2696" ht="12.75">
      <c r="D2696" s="142"/>
    </row>
    <row r="2697" ht="12.75">
      <c r="D2697" s="142"/>
    </row>
    <row r="2698" ht="12.75">
      <c r="D2698" s="142"/>
    </row>
    <row r="2699" ht="12.75">
      <c r="D2699" s="142"/>
    </row>
    <row r="2700" ht="12.75">
      <c r="D2700" s="142"/>
    </row>
    <row r="2701" ht="12.75">
      <c r="D2701" s="142"/>
    </row>
    <row r="2702" ht="12.75">
      <c r="D2702" s="142"/>
    </row>
    <row r="2703" ht="12.75">
      <c r="D2703" s="142"/>
    </row>
    <row r="2704" ht="12.75">
      <c r="D2704" s="142"/>
    </row>
    <row r="2705" ht="12.75">
      <c r="D2705" s="142"/>
    </row>
    <row r="2706" ht="12.75">
      <c r="D2706" s="142"/>
    </row>
    <row r="2707" ht="12.75">
      <c r="D2707" s="142"/>
    </row>
    <row r="2708" ht="12.75">
      <c r="D2708" s="142"/>
    </row>
    <row r="2709" ht="12.75">
      <c r="D2709" s="142"/>
    </row>
    <row r="2710" ht="12.75">
      <c r="D2710" s="142"/>
    </row>
    <row r="2711" ht="12.75">
      <c r="D2711" s="142"/>
    </row>
    <row r="2712" ht="12.75">
      <c r="D2712" s="142"/>
    </row>
    <row r="2713" ht="12.75">
      <c r="D2713" s="142"/>
    </row>
    <row r="2714" ht="12.75">
      <c r="D2714" s="142"/>
    </row>
    <row r="2715" ht="12.75">
      <c r="D2715" s="142"/>
    </row>
    <row r="2716" ht="12.75">
      <c r="D2716" s="142"/>
    </row>
    <row r="2717" ht="12.75">
      <c r="D2717" s="142"/>
    </row>
    <row r="2718" ht="12.75">
      <c r="D2718" s="142"/>
    </row>
    <row r="2719" ht="12.75">
      <c r="D2719" s="142"/>
    </row>
    <row r="2720" ht="12.75">
      <c r="D2720" s="142"/>
    </row>
    <row r="2721" ht="12.75">
      <c r="D2721" s="142"/>
    </row>
    <row r="2722" ht="12.75">
      <c r="D2722" s="142"/>
    </row>
    <row r="2723" ht="12.75">
      <c r="D2723" s="142"/>
    </row>
    <row r="2724" ht="12.75">
      <c r="D2724" s="142"/>
    </row>
    <row r="2725" ht="12.75">
      <c r="D2725" s="142"/>
    </row>
    <row r="2726" ht="12.75">
      <c r="D2726" s="142"/>
    </row>
    <row r="2727" ht="12.75">
      <c r="D2727" s="142"/>
    </row>
    <row r="2728" ht="12.75">
      <c r="D2728" s="142"/>
    </row>
    <row r="2729" ht="12.75">
      <c r="D2729" s="142"/>
    </row>
    <row r="2730" ht="12.75">
      <c r="D2730" s="142"/>
    </row>
    <row r="2731" ht="12.75">
      <c r="D2731" s="142"/>
    </row>
    <row r="2732" ht="12.75">
      <c r="D2732" s="142"/>
    </row>
    <row r="2733" ht="12.75">
      <c r="D2733" s="142"/>
    </row>
    <row r="2734" ht="12.75">
      <c r="D2734" s="142"/>
    </row>
    <row r="2735" ht="12.75">
      <c r="D2735" s="142"/>
    </row>
    <row r="2736" ht="12.75">
      <c r="D2736" s="142"/>
    </row>
    <row r="2737" ht="12.75">
      <c r="D2737" s="142"/>
    </row>
    <row r="2738" ht="12.75">
      <c r="D2738" s="142"/>
    </row>
    <row r="2739" ht="12.75">
      <c r="D2739" s="142"/>
    </row>
    <row r="2740" ht="12.75">
      <c r="D2740" s="142"/>
    </row>
    <row r="2741" ht="12.75">
      <c r="D2741" s="142"/>
    </row>
    <row r="2742" ht="12.75">
      <c r="D2742" s="142"/>
    </row>
    <row r="2743" ht="12.75">
      <c r="D2743" s="142"/>
    </row>
    <row r="2744" ht="12.75">
      <c r="D2744" s="142"/>
    </row>
    <row r="2745" ht="12.75">
      <c r="D2745" s="142"/>
    </row>
    <row r="2746" ht="12.75">
      <c r="D2746" s="142"/>
    </row>
    <row r="2747" ht="12.75">
      <c r="D2747" s="142"/>
    </row>
    <row r="2748" ht="12.75">
      <c r="D2748" s="142"/>
    </row>
    <row r="2749" ht="12.75">
      <c r="D2749" s="142"/>
    </row>
    <row r="2750" ht="12.75">
      <c r="D2750" s="142"/>
    </row>
    <row r="2751" ht="12.75">
      <c r="D2751" s="142"/>
    </row>
    <row r="2752" ht="12.75">
      <c r="D2752" s="142"/>
    </row>
    <row r="2753" ht="12.75">
      <c r="D2753" s="142"/>
    </row>
    <row r="2754" ht="12.75">
      <c r="D2754" s="142"/>
    </row>
    <row r="2755" ht="12.75">
      <c r="D2755" s="142"/>
    </row>
    <row r="2756" ht="12.75">
      <c r="D2756" s="142"/>
    </row>
    <row r="2757" ht="12.75">
      <c r="D2757" s="142"/>
    </row>
    <row r="2758" ht="12.75">
      <c r="D2758" s="142"/>
    </row>
    <row r="2759" ht="12.75">
      <c r="D2759" s="142"/>
    </row>
    <row r="2760" ht="12.75">
      <c r="D2760" s="142"/>
    </row>
    <row r="2761" ht="12.75">
      <c r="D2761" s="142"/>
    </row>
    <row r="2762" ht="12.75">
      <c r="D2762" s="142"/>
    </row>
    <row r="2763" ht="12.75">
      <c r="D2763" s="142"/>
    </row>
    <row r="2764" ht="12.75">
      <c r="D2764" s="142"/>
    </row>
    <row r="2765" ht="12.75">
      <c r="D2765" s="142"/>
    </row>
    <row r="2766" ht="12.75">
      <c r="D2766" s="142"/>
    </row>
    <row r="2767" ht="12.75">
      <c r="D2767" s="142"/>
    </row>
    <row r="2768" ht="12.75">
      <c r="D2768" s="142"/>
    </row>
    <row r="2769" ht="12.75">
      <c r="D2769" s="142"/>
    </row>
    <row r="2770" ht="12.75">
      <c r="D2770" s="142"/>
    </row>
    <row r="2771" ht="12.75">
      <c r="D2771" s="142"/>
    </row>
    <row r="2772" ht="12.75">
      <c r="D2772" s="142"/>
    </row>
    <row r="2773" ht="12.75">
      <c r="D2773" s="142"/>
    </row>
    <row r="2774" ht="12.75">
      <c r="D2774" s="142"/>
    </row>
    <row r="2775" ht="12.75">
      <c r="D2775" s="142"/>
    </row>
    <row r="2776" ht="12.75">
      <c r="D2776" s="142"/>
    </row>
    <row r="2777" ht="12.75">
      <c r="D2777" s="142"/>
    </row>
    <row r="2778" ht="12.75">
      <c r="D2778" s="142"/>
    </row>
    <row r="2779" ht="12.75">
      <c r="D2779" s="142"/>
    </row>
    <row r="2780" ht="12.75">
      <c r="D2780" s="142"/>
    </row>
    <row r="2781" ht="12.75">
      <c r="D2781" s="142"/>
    </row>
    <row r="2782" ht="12.75">
      <c r="D2782" s="142"/>
    </row>
    <row r="2783" ht="12.75">
      <c r="D2783" s="142"/>
    </row>
    <row r="2784" ht="12.75">
      <c r="D2784" s="142"/>
    </row>
    <row r="2785" ht="12.75">
      <c r="D2785" s="142"/>
    </row>
    <row r="2786" ht="12.75">
      <c r="D2786" s="142"/>
    </row>
    <row r="2787" ht="12.75">
      <c r="D2787" s="142"/>
    </row>
    <row r="2788" ht="12.75">
      <c r="D2788" s="142"/>
    </row>
    <row r="2789" ht="12.75">
      <c r="D2789" s="142"/>
    </row>
    <row r="2790" ht="12.75">
      <c r="D2790" s="142"/>
    </row>
    <row r="2791" ht="12.75">
      <c r="D2791" s="142"/>
    </row>
    <row r="2792" ht="12.75">
      <c r="D2792" s="142"/>
    </row>
    <row r="2793" ht="12.75">
      <c r="D2793" s="142"/>
    </row>
    <row r="2794" ht="12.75">
      <c r="D2794" s="142"/>
    </row>
    <row r="2795" ht="12.75">
      <c r="D2795" s="142"/>
    </row>
    <row r="2796" ht="12.75">
      <c r="D2796" s="142"/>
    </row>
    <row r="2797" ht="12.75">
      <c r="D2797" s="142"/>
    </row>
    <row r="2798" ht="12.75">
      <c r="D2798" s="142"/>
    </row>
    <row r="2799" ht="12.75">
      <c r="D2799" s="142"/>
    </row>
    <row r="2800" ht="12.75">
      <c r="D2800" s="142"/>
    </row>
    <row r="2801" ht="12.75">
      <c r="D2801" s="142"/>
    </row>
    <row r="2802" ht="12.75">
      <c r="D2802" s="142"/>
    </row>
    <row r="2803" ht="12.75">
      <c r="D2803" s="142"/>
    </row>
    <row r="2804" ht="12.75">
      <c r="D2804" s="142"/>
    </row>
    <row r="2805" ht="12.75">
      <c r="D2805" s="142"/>
    </row>
    <row r="2806" ht="12.75">
      <c r="D2806" s="142"/>
    </row>
    <row r="2807" ht="12.75">
      <c r="D2807" s="142"/>
    </row>
    <row r="2808" ht="12.75">
      <c r="D2808" s="142"/>
    </row>
    <row r="2809" ht="12.75">
      <c r="D2809" s="142"/>
    </row>
    <row r="2810" ht="12.75">
      <c r="D2810" s="142"/>
    </row>
    <row r="2811" ht="12.75">
      <c r="D2811" s="142"/>
    </row>
    <row r="2812" ht="12.75">
      <c r="D2812" s="142"/>
    </row>
    <row r="2813" ht="12.75">
      <c r="D2813" s="142"/>
    </row>
    <row r="2814" ht="12.75">
      <c r="D2814" s="142"/>
    </row>
    <row r="2815" ht="12.75">
      <c r="D2815" s="142"/>
    </row>
    <row r="2816" ht="12.75">
      <c r="D2816" s="142"/>
    </row>
    <row r="2817" ht="12.75">
      <c r="D2817" s="142"/>
    </row>
    <row r="2818" ht="12.75">
      <c r="D2818" s="142"/>
    </row>
    <row r="2819" ht="12.75">
      <c r="D2819" s="142"/>
    </row>
    <row r="2820" ht="12.75">
      <c r="D2820" s="142"/>
    </row>
    <row r="2821" ht="12.75">
      <c r="D2821" s="142"/>
    </row>
    <row r="2822" ht="12.75">
      <c r="D2822" s="142"/>
    </row>
    <row r="2823" ht="12.75">
      <c r="D2823" s="142"/>
    </row>
    <row r="2824" ht="12.75">
      <c r="D2824" s="142"/>
    </row>
    <row r="2825" ht="12.75">
      <c r="D2825" s="142"/>
    </row>
    <row r="2826" ht="12.75">
      <c r="D2826" s="142"/>
    </row>
    <row r="2827" ht="12.75">
      <c r="D2827" s="142"/>
    </row>
    <row r="2828" ht="12.75">
      <c r="D2828" s="142"/>
    </row>
    <row r="2829" ht="12.75">
      <c r="D2829" s="142"/>
    </row>
    <row r="2830" ht="12.75">
      <c r="D2830" s="142"/>
    </row>
    <row r="2831" ht="12.75">
      <c r="D2831" s="142"/>
    </row>
    <row r="2832" ht="12.75">
      <c r="D2832" s="142"/>
    </row>
    <row r="2833" ht="12.75">
      <c r="D2833" s="142"/>
    </row>
    <row r="2834" ht="12.75">
      <c r="D2834" s="142"/>
    </row>
    <row r="2835" ht="12.75">
      <c r="D2835" s="142"/>
    </row>
    <row r="2836" ht="12.75">
      <c r="D2836" s="142"/>
    </row>
    <row r="2837" ht="12.75">
      <c r="D2837" s="142"/>
    </row>
    <row r="2838" ht="12.75">
      <c r="D2838" s="142"/>
    </row>
    <row r="2839" ht="12.75">
      <c r="D2839" s="142"/>
    </row>
    <row r="2840" ht="12.75">
      <c r="D2840" s="142"/>
    </row>
    <row r="2841" ht="12.75">
      <c r="D2841" s="142"/>
    </row>
    <row r="2842" ht="12.75">
      <c r="D2842" s="142"/>
    </row>
    <row r="2843" ht="12.75">
      <c r="D2843" s="142"/>
    </row>
    <row r="2844" ht="12.75">
      <c r="D2844" s="142"/>
    </row>
    <row r="2845" ht="12.75">
      <c r="D2845" s="142"/>
    </row>
    <row r="2846" ht="12.75">
      <c r="D2846" s="142"/>
    </row>
    <row r="2847" ht="12.75">
      <c r="D2847" s="142"/>
    </row>
    <row r="2848" ht="12.75">
      <c r="D2848" s="142"/>
    </row>
    <row r="2849" ht="12.75">
      <c r="D2849" s="142"/>
    </row>
    <row r="2850" ht="12.75">
      <c r="D2850" s="142"/>
    </row>
    <row r="2851" ht="12.75">
      <c r="D2851" s="142"/>
    </row>
    <row r="2852" ht="12.75">
      <c r="D2852" s="142"/>
    </row>
    <row r="2853" ht="12.75">
      <c r="D2853" s="142"/>
    </row>
    <row r="2854" ht="12.75">
      <c r="D2854" s="142"/>
    </row>
    <row r="2855" ht="12.75">
      <c r="D2855" s="142"/>
    </row>
    <row r="2856" ht="12.75">
      <c r="D2856" s="142"/>
    </row>
    <row r="2857" ht="12.75">
      <c r="D2857" s="142"/>
    </row>
    <row r="2858" ht="12.75">
      <c r="D2858" s="142"/>
    </row>
    <row r="2859" ht="12.75">
      <c r="D2859" s="142"/>
    </row>
    <row r="2860" ht="12.75">
      <c r="D2860" s="142"/>
    </row>
    <row r="2861" ht="12.75">
      <c r="D2861" s="142"/>
    </row>
    <row r="2862" ht="12.75">
      <c r="D2862" s="142"/>
    </row>
    <row r="2863" ht="12.75">
      <c r="D2863" s="142"/>
    </row>
    <row r="2864" ht="12.75">
      <c r="D2864" s="142"/>
    </row>
    <row r="2865" ht="12.75">
      <c r="D2865" s="142"/>
    </row>
    <row r="2866" ht="12.75">
      <c r="D2866" s="142"/>
    </row>
    <row r="2867" ht="12.75">
      <c r="D2867" s="142"/>
    </row>
    <row r="2868" ht="12.75">
      <c r="D2868" s="142"/>
    </row>
    <row r="2869" ht="12.75">
      <c r="D2869" s="142"/>
    </row>
    <row r="2870" ht="12.75">
      <c r="D2870" s="142"/>
    </row>
    <row r="2871" ht="12.75">
      <c r="D2871" s="142"/>
    </row>
    <row r="2872" ht="12.75">
      <c r="D2872" s="142"/>
    </row>
    <row r="2873" ht="12.75">
      <c r="D2873" s="142"/>
    </row>
    <row r="2874" ht="12.75">
      <c r="D2874" s="142"/>
    </row>
    <row r="2875" ht="12.75">
      <c r="D2875" s="142"/>
    </row>
    <row r="2876" ht="12.75">
      <c r="D2876" s="142"/>
    </row>
    <row r="2877" ht="12.75">
      <c r="D2877" s="142"/>
    </row>
    <row r="2878" ht="12.75">
      <c r="D2878" s="142"/>
    </row>
    <row r="2879" ht="12.75">
      <c r="D2879" s="142"/>
    </row>
    <row r="2880" ht="12.75">
      <c r="D2880" s="142"/>
    </row>
    <row r="2881" ht="12.75">
      <c r="D2881" s="142"/>
    </row>
    <row r="2882" ht="12.75">
      <c r="D2882" s="142"/>
    </row>
    <row r="2883" ht="12.75">
      <c r="D2883" s="142"/>
    </row>
    <row r="2884" ht="12.75">
      <c r="D2884" s="142"/>
    </row>
    <row r="2885" ht="12.75">
      <c r="D2885" s="142"/>
    </row>
    <row r="2886" ht="12.75">
      <c r="D2886" s="142"/>
    </row>
    <row r="2887" ht="12.75">
      <c r="D2887" s="142"/>
    </row>
    <row r="2888" ht="12.75">
      <c r="D2888" s="142"/>
    </row>
    <row r="2889" ht="12.75">
      <c r="D2889" s="142"/>
    </row>
    <row r="2890" ht="12.75">
      <c r="D2890" s="142"/>
    </row>
    <row r="2891" ht="12.75">
      <c r="D2891" s="142"/>
    </row>
    <row r="2892" ht="12.75">
      <c r="D2892" s="142"/>
    </row>
    <row r="2893" ht="12.75">
      <c r="D2893" s="142"/>
    </row>
    <row r="2894" ht="12.75">
      <c r="D2894" s="142"/>
    </row>
    <row r="2895" ht="12.75">
      <c r="D2895" s="142"/>
    </row>
    <row r="2896" ht="12.75">
      <c r="D2896" s="142"/>
    </row>
    <row r="2897" ht="12.75">
      <c r="D2897" s="142"/>
    </row>
    <row r="2898" ht="12.75">
      <c r="D2898" s="142"/>
    </row>
    <row r="2899" ht="12.75">
      <c r="D2899" s="142"/>
    </row>
    <row r="2900" ht="12.75">
      <c r="D2900" s="142"/>
    </row>
    <row r="2901" ht="12.75">
      <c r="D2901" s="142"/>
    </row>
    <row r="2902" ht="12.75">
      <c r="D2902" s="142"/>
    </row>
    <row r="2903" ht="12.75">
      <c r="D2903" s="142"/>
    </row>
    <row r="2904" ht="12.75">
      <c r="D2904" s="142"/>
    </row>
    <row r="2905" ht="12.75">
      <c r="D2905" s="142"/>
    </row>
    <row r="2906" ht="12.75">
      <c r="D2906" s="142"/>
    </row>
    <row r="2907" ht="12.75">
      <c r="D2907" s="142"/>
    </row>
    <row r="2908" ht="12.75">
      <c r="D2908" s="142"/>
    </row>
    <row r="2909" ht="12.75">
      <c r="D2909" s="142"/>
    </row>
    <row r="2910" ht="12.75">
      <c r="D2910" s="142"/>
    </row>
    <row r="2911" ht="12.75">
      <c r="D2911" s="142"/>
    </row>
    <row r="2912" ht="12.75">
      <c r="D2912" s="142"/>
    </row>
    <row r="2913" ht="12.75">
      <c r="D2913" s="142"/>
    </row>
    <row r="2914" ht="12.75">
      <c r="D2914" s="142"/>
    </row>
    <row r="2915" ht="12.75">
      <c r="D2915" s="142"/>
    </row>
    <row r="2916" ht="12.75">
      <c r="D2916" s="142"/>
    </row>
    <row r="2917" ht="12.75">
      <c r="D2917" s="142"/>
    </row>
    <row r="2918" ht="12.75">
      <c r="D2918" s="142"/>
    </row>
    <row r="2919" ht="12.75">
      <c r="D2919" s="142"/>
    </row>
    <row r="2920" ht="12.75">
      <c r="D2920" s="142"/>
    </row>
    <row r="2921" ht="12.75">
      <c r="D2921" s="142"/>
    </row>
    <row r="2922" ht="12.75">
      <c r="D2922" s="142"/>
    </row>
    <row r="2923" ht="12.75">
      <c r="D2923" s="142"/>
    </row>
    <row r="2924" ht="12.75">
      <c r="D2924" s="142"/>
    </row>
    <row r="2925" ht="12.75">
      <c r="D2925" s="142"/>
    </row>
    <row r="2926" ht="12.75">
      <c r="D2926" s="142"/>
    </row>
    <row r="2927" ht="12.75">
      <c r="D2927" s="142"/>
    </row>
    <row r="2928" ht="12.75">
      <c r="D2928" s="142"/>
    </row>
    <row r="2929" ht="12.75">
      <c r="D2929" s="142"/>
    </row>
    <row r="2930" ht="12.75">
      <c r="D2930" s="142"/>
    </row>
    <row r="2931" ht="12.75">
      <c r="D2931" s="142"/>
    </row>
    <row r="2932" ht="12.75">
      <c r="D2932" s="142"/>
    </row>
    <row r="2933" ht="12.75">
      <c r="D2933" s="142"/>
    </row>
    <row r="2934" ht="12.75">
      <c r="D2934" s="142"/>
    </row>
    <row r="2935" ht="12.75">
      <c r="D2935" s="142"/>
    </row>
    <row r="2936" ht="12.75">
      <c r="D2936" s="142"/>
    </row>
    <row r="2937" ht="12.75">
      <c r="D2937" s="142"/>
    </row>
    <row r="2938" ht="12.75">
      <c r="D2938" s="142"/>
    </row>
    <row r="2939" ht="12.75">
      <c r="D2939" s="142"/>
    </row>
    <row r="2940" ht="12.75">
      <c r="D2940" s="142"/>
    </row>
    <row r="2941" ht="12.75">
      <c r="D2941" s="142"/>
    </row>
    <row r="2942" ht="12.75">
      <c r="D2942" s="142"/>
    </row>
    <row r="2943" ht="12.75">
      <c r="D2943" s="142"/>
    </row>
    <row r="2944" ht="12.75">
      <c r="D2944" s="142"/>
    </row>
    <row r="2945" ht="12.75">
      <c r="D2945" s="142"/>
    </row>
    <row r="2946" ht="12.75">
      <c r="D2946" s="142"/>
    </row>
    <row r="2947" ht="12.75">
      <c r="D2947" s="142"/>
    </row>
    <row r="2948" ht="12.75">
      <c r="D2948" s="142"/>
    </row>
    <row r="2949" ht="12.75">
      <c r="D2949" s="142"/>
    </row>
    <row r="2950" ht="12.75">
      <c r="D2950" s="142"/>
    </row>
    <row r="2951" ht="12.75">
      <c r="D2951" s="142"/>
    </row>
    <row r="2952" ht="12.75">
      <c r="D2952" s="142"/>
    </row>
    <row r="2953" ht="12.75">
      <c r="D2953" s="142"/>
    </row>
    <row r="2954" ht="12.75">
      <c r="D2954" s="142"/>
    </row>
    <row r="2955" ht="12.75">
      <c r="D2955" s="142"/>
    </row>
    <row r="2956" ht="12.75">
      <c r="D2956" s="142"/>
    </row>
    <row r="2957" ht="12.75">
      <c r="D2957" s="142"/>
    </row>
    <row r="2958" ht="12.75">
      <c r="D2958" s="142"/>
    </row>
    <row r="2959" ht="12.75">
      <c r="D2959" s="142"/>
    </row>
    <row r="2960" ht="12.75">
      <c r="D2960" s="142"/>
    </row>
    <row r="2961" ht="12.75">
      <c r="D2961" s="142"/>
    </row>
    <row r="2962" ht="12.75">
      <c r="D2962" s="142"/>
    </row>
    <row r="2963" ht="12.75">
      <c r="D2963" s="142"/>
    </row>
    <row r="2964" ht="12.75">
      <c r="D2964" s="142"/>
    </row>
    <row r="2965" ht="12.75">
      <c r="D2965" s="142"/>
    </row>
    <row r="2966" ht="12.75">
      <c r="D2966" s="142"/>
    </row>
    <row r="2967" ht="12.75">
      <c r="D2967" s="142"/>
    </row>
    <row r="2968" ht="12.75">
      <c r="D2968" s="142"/>
    </row>
    <row r="2969" ht="12.75">
      <c r="D2969" s="142"/>
    </row>
    <row r="2970" ht="12.75">
      <c r="D2970" s="142"/>
    </row>
    <row r="2971" ht="12.75">
      <c r="D2971" s="142"/>
    </row>
    <row r="2972" ht="12.75">
      <c r="D2972" s="142"/>
    </row>
    <row r="2973" ht="12.75">
      <c r="D2973" s="142"/>
    </row>
    <row r="2974" ht="12.75">
      <c r="D2974" s="142"/>
    </row>
    <row r="2975" ht="12.75">
      <c r="D2975" s="142"/>
    </row>
    <row r="2976" ht="12.75">
      <c r="D2976" s="142"/>
    </row>
    <row r="2977" ht="12.75">
      <c r="D2977" s="142"/>
    </row>
    <row r="2978" ht="12.75">
      <c r="D2978" s="142"/>
    </row>
    <row r="2979" ht="12.75">
      <c r="D2979" s="142"/>
    </row>
    <row r="2980" ht="12.75">
      <c r="D2980" s="142"/>
    </row>
    <row r="2981" ht="12.75">
      <c r="D2981" s="142"/>
    </row>
    <row r="2982" ht="12.75">
      <c r="D2982" s="142"/>
    </row>
    <row r="2983" ht="12.75">
      <c r="D2983" s="142"/>
    </row>
    <row r="2984" ht="12.75">
      <c r="D2984" s="142"/>
    </row>
    <row r="2985" ht="12.75">
      <c r="D2985" s="142"/>
    </row>
    <row r="2986" ht="12.75">
      <c r="D2986" s="142"/>
    </row>
    <row r="2987" ht="12.75">
      <c r="D2987" s="142"/>
    </row>
    <row r="2988" ht="12.75">
      <c r="D2988" s="142"/>
    </row>
    <row r="2989" ht="12.75">
      <c r="D2989" s="142"/>
    </row>
    <row r="2990" ht="12.75">
      <c r="D2990" s="142"/>
    </row>
    <row r="2991" ht="12.75">
      <c r="D2991" s="142"/>
    </row>
    <row r="2992" ht="12.75">
      <c r="D2992" s="142"/>
    </row>
    <row r="2993" ht="12.75">
      <c r="D2993" s="142"/>
    </row>
    <row r="2994" ht="12.75">
      <c r="D2994" s="142"/>
    </row>
    <row r="2995" ht="12.75">
      <c r="D2995" s="142"/>
    </row>
    <row r="2996" ht="12.75">
      <c r="D2996" s="142"/>
    </row>
    <row r="2997" ht="12.75">
      <c r="D2997" s="142"/>
    </row>
    <row r="2998" ht="12.75">
      <c r="D2998" s="142"/>
    </row>
    <row r="2999" ht="12.75">
      <c r="D2999" s="142"/>
    </row>
    <row r="3000" ht="12.75">
      <c r="D3000" s="142"/>
    </row>
    <row r="3001" ht="12.75">
      <c r="D3001" s="142"/>
    </row>
    <row r="3002" ht="12.75">
      <c r="D3002" s="142"/>
    </row>
    <row r="3003" ht="12.75">
      <c r="D3003" s="142"/>
    </row>
    <row r="3004" ht="12.75">
      <c r="D3004" s="142"/>
    </row>
    <row r="3005" ht="12.75">
      <c r="D3005" s="142"/>
    </row>
    <row r="3006" ht="12.75">
      <c r="D3006" s="142"/>
    </row>
    <row r="3007" ht="12.75">
      <c r="D3007" s="142"/>
    </row>
    <row r="3008" ht="12.75">
      <c r="D3008" s="142"/>
    </row>
    <row r="3009" ht="12.75">
      <c r="D3009" s="142"/>
    </row>
    <row r="3010" ht="12.75">
      <c r="D3010" s="142"/>
    </row>
    <row r="3011" ht="12.75">
      <c r="D3011" s="142"/>
    </row>
    <row r="3012" ht="12.75">
      <c r="D3012" s="142"/>
    </row>
    <row r="3013" ht="12.75">
      <c r="D3013" s="142"/>
    </row>
    <row r="3014" ht="12.75">
      <c r="D3014" s="142"/>
    </row>
    <row r="3015" ht="12.75">
      <c r="D3015" s="142"/>
    </row>
    <row r="3016" ht="12.75">
      <c r="D3016" s="142"/>
    </row>
    <row r="3017" ht="12.75">
      <c r="D3017" s="142"/>
    </row>
    <row r="3018" ht="12.75">
      <c r="D3018" s="142"/>
    </row>
    <row r="3019" ht="12.75">
      <c r="D3019" s="142"/>
    </row>
    <row r="3020" ht="12.75">
      <c r="D3020" s="142"/>
    </row>
    <row r="3021" ht="12.75">
      <c r="D3021" s="142"/>
    </row>
    <row r="3022" ht="12.75">
      <c r="D3022" s="142"/>
    </row>
    <row r="3023" ht="12.75">
      <c r="D3023" s="142"/>
    </row>
    <row r="3024" ht="12.75">
      <c r="D3024" s="142"/>
    </row>
    <row r="3025" ht="12.75">
      <c r="D3025" s="142"/>
    </row>
    <row r="3026" ht="12.75">
      <c r="D3026" s="142"/>
    </row>
    <row r="3027" ht="12.75">
      <c r="D3027" s="142"/>
    </row>
    <row r="3028" ht="12.75">
      <c r="D3028" s="142"/>
    </row>
    <row r="3029" ht="12.75">
      <c r="D3029" s="142"/>
    </row>
    <row r="3030" ht="12.75">
      <c r="D3030" s="142"/>
    </row>
    <row r="3031" ht="12.75">
      <c r="D3031" s="142"/>
    </row>
    <row r="3032" ht="12.75">
      <c r="D3032" s="142"/>
    </row>
    <row r="3033" ht="12.75">
      <c r="D3033" s="142"/>
    </row>
    <row r="3034" ht="12.75">
      <c r="D3034" s="142"/>
    </row>
    <row r="3035" ht="12.75">
      <c r="D3035" s="142"/>
    </row>
    <row r="3036" ht="12.75">
      <c r="D3036" s="142"/>
    </row>
    <row r="3037" ht="12.75">
      <c r="D3037" s="142"/>
    </row>
    <row r="3038" ht="12.75">
      <c r="D3038" s="142"/>
    </row>
    <row r="3039" ht="12.75">
      <c r="D3039" s="142"/>
    </row>
    <row r="3040" ht="12.75">
      <c r="D3040" s="142"/>
    </row>
    <row r="3041" ht="12.75">
      <c r="D3041" s="142"/>
    </row>
    <row r="3042" ht="12.75">
      <c r="D3042" s="142"/>
    </row>
    <row r="3043" ht="12.75">
      <c r="D3043" s="142"/>
    </row>
    <row r="3044" ht="12.75">
      <c r="D3044" s="142"/>
    </row>
    <row r="3045" ht="12.75">
      <c r="D3045" s="142"/>
    </row>
    <row r="3046" ht="12.75">
      <c r="D3046" s="142"/>
    </row>
    <row r="3047" ht="12.75">
      <c r="D3047" s="142"/>
    </row>
    <row r="3048" ht="12.75">
      <c r="D3048" s="142"/>
    </row>
    <row r="3049" ht="12.75">
      <c r="D3049" s="142"/>
    </row>
    <row r="3050" ht="12.75">
      <c r="D3050" s="142"/>
    </row>
    <row r="3051" ht="12.75">
      <c r="D3051" s="142"/>
    </row>
    <row r="3052" ht="12.75">
      <c r="D3052" s="142"/>
    </row>
    <row r="3053" ht="12.75">
      <c r="D3053" s="142"/>
    </row>
    <row r="3054" ht="12.75">
      <c r="D3054" s="142"/>
    </row>
    <row r="3055" ht="12.75">
      <c r="D3055" s="142"/>
    </row>
    <row r="3056" ht="12.75">
      <c r="D3056" s="142"/>
    </row>
    <row r="3057" ht="12.75">
      <c r="D3057" s="142"/>
    </row>
    <row r="3058" ht="12.75">
      <c r="D3058" s="142"/>
    </row>
    <row r="3059" ht="12.75">
      <c r="D3059" s="142"/>
    </row>
    <row r="3060" ht="12.75">
      <c r="D3060" s="142"/>
    </row>
    <row r="3061" ht="12.75">
      <c r="D3061" s="142"/>
    </row>
    <row r="3062" ht="12.75">
      <c r="D3062" s="142"/>
    </row>
    <row r="3063" ht="12.75">
      <c r="D3063" s="142"/>
    </row>
    <row r="3064" ht="12.75">
      <c r="D3064" s="142"/>
    </row>
    <row r="3065" ht="12.75">
      <c r="D3065" s="142"/>
    </row>
    <row r="3066" ht="12.75">
      <c r="D3066" s="142"/>
    </row>
    <row r="3067" ht="12.75">
      <c r="D3067" s="142"/>
    </row>
    <row r="3068" ht="12.75">
      <c r="D3068" s="142"/>
    </row>
    <row r="3069" ht="12.75">
      <c r="D3069" s="142"/>
    </row>
    <row r="3070" ht="12.75">
      <c r="D3070" s="142"/>
    </row>
    <row r="3071" ht="12.75">
      <c r="D3071" s="142"/>
    </row>
    <row r="3072" ht="12.75">
      <c r="D3072" s="142"/>
    </row>
    <row r="3073" ht="12.75">
      <c r="D3073" s="142"/>
    </row>
    <row r="3074" ht="12.75">
      <c r="D3074" s="142"/>
    </row>
    <row r="3075" ht="12.75">
      <c r="D3075" s="142"/>
    </row>
    <row r="3076" ht="12.75">
      <c r="D3076" s="142"/>
    </row>
    <row r="3077" ht="12.75">
      <c r="D3077" s="142"/>
    </row>
    <row r="3078" ht="12.75">
      <c r="D3078" s="142"/>
    </row>
    <row r="3079" ht="12.75">
      <c r="D3079" s="142"/>
    </row>
    <row r="3080" ht="12.75">
      <c r="D3080" s="142"/>
    </row>
    <row r="3081" ht="12.75">
      <c r="D3081" s="142"/>
    </row>
    <row r="3082" ht="12.75">
      <c r="D3082" s="142"/>
    </row>
    <row r="3083" ht="12.75">
      <c r="D3083" s="142"/>
    </row>
    <row r="3084" ht="12.75">
      <c r="D3084" s="142"/>
    </row>
    <row r="3085" ht="12.75">
      <c r="D3085" s="142"/>
    </row>
    <row r="3086" ht="12.75">
      <c r="D3086" s="142"/>
    </row>
    <row r="3087" ht="12.75">
      <c r="D3087" s="142"/>
    </row>
    <row r="3088" ht="12.75">
      <c r="D3088" s="142"/>
    </row>
    <row r="3089" ht="12.75">
      <c r="D3089" s="142"/>
    </row>
    <row r="3090" ht="12.75">
      <c r="D3090" s="142"/>
    </row>
    <row r="3091" ht="12.75">
      <c r="D3091" s="142"/>
    </row>
    <row r="3092" ht="12.75">
      <c r="D3092" s="142"/>
    </row>
    <row r="3093" ht="12.75">
      <c r="D3093" s="142"/>
    </row>
    <row r="3094" ht="12.75">
      <c r="D3094" s="142"/>
    </row>
    <row r="3095" ht="12.75">
      <c r="D3095" s="142"/>
    </row>
    <row r="3096" ht="12.75">
      <c r="D3096" s="142"/>
    </row>
    <row r="3097" ht="12.75">
      <c r="D3097" s="142"/>
    </row>
    <row r="3098" ht="12.75">
      <c r="D3098" s="142"/>
    </row>
    <row r="3099" ht="12.75">
      <c r="D3099" s="142"/>
    </row>
    <row r="3100" ht="12.75">
      <c r="D3100" s="142"/>
    </row>
    <row r="3101" ht="12.75">
      <c r="D3101" s="142"/>
    </row>
    <row r="3102" ht="12.75">
      <c r="D3102" s="142"/>
    </row>
    <row r="3103" ht="12.75">
      <c r="D3103" s="142"/>
    </row>
    <row r="3104" ht="12.75">
      <c r="D3104" s="142"/>
    </row>
    <row r="3105" ht="12.75">
      <c r="D3105" s="142"/>
    </row>
    <row r="3106" ht="12.75">
      <c r="D3106" s="142"/>
    </row>
    <row r="3107" ht="12.75">
      <c r="D3107" s="142"/>
    </row>
    <row r="3108" ht="12.75">
      <c r="D3108" s="142"/>
    </row>
    <row r="3109" ht="12.75">
      <c r="D3109" s="142"/>
    </row>
    <row r="3110" ht="12.75">
      <c r="D3110" s="142"/>
    </row>
    <row r="3111" ht="12.75">
      <c r="D3111" s="142"/>
    </row>
    <row r="3112" ht="12.75">
      <c r="D3112" s="142"/>
    </row>
    <row r="3113" ht="12.75">
      <c r="D3113" s="142"/>
    </row>
    <row r="3114" ht="12.75">
      <c r="D3114" s="142"/>
    </row>
    <row r="3115" ht="12.75">
      <c r="D3115" s="142"/>
    </row>
    <row r="3116" ht="12.75">
      <c r="D3116" s="142"/>
    </row>
    <row r="3117" ht="12.75">
      <c r="D3117" s="142"/>
    </row>
    <row r="3118" ht="12.75">
      <c r="D3118" s="142"/>
    </row>
    <row r="3119" ht="12.75">
      <c r="D3119" s="142"/>
    </row>
    <row r="3120" ht="12.75">
      <c r="D3120" s="142"/>
    </row>
    <row r="3121" ht="12.75">
      <c r="D3121" s="142"/>
    </row>
    <row r="3122" ht="12.75">
      <c r="D3122" s="142"/>
    </row>
    <row r="3123" ht="12.75">
      <c r="D3123" s="142"/>
    </row>
    <row r="3124" ht="12.75">
      <c r="D3124" s="142"/>
    </row>
    <row r="3125" ht="12.75">
      <c r="D3125" s="142"/>
    </row>
    <row r="3126" ht="12.75">
      <c r="D3126" s="142"/>
    </row>
    <row r="3127" ht="12.75">
      <c r="D3127" s="142"/>
    </row>
    <row r="3128" ht="12.75">
      <c r="D3128" s="142"/>
    </row>
    <row r="3129" ht="12.75">
      <c r="D3129" s="142"/>
    </row>
    <row r="3130" ht="12.75">
      <c r="D3130" s="142"/>
    </row>
    <row r="3131" ht="12.75">
      <c r="D3131" s="142"/>
    </row>
    <row r="3132" ht="12.75">
      <c r="D3132" s="142"/>
    </row>
    <row r="3133" ht="12.75">
      <c r="D3133" s="142"/>
    </row>
    <row r="3134" ht="12.75">
      <c r="D3134" s="142"/>
    </row>
    <row r="3135" ht="12.75">
      <c r="D3135" s="142"/>
    </row>
    <row r="3136" ht="12.75">
      <c r="D3136" s="142"/>
    </row>
    <row r="3137" ht="12.75">
      <c r="D3137" s="142"/>
    </row>
    <row r="3138" ht="12.75">
      <c r="D3138" s="142"/>
    </row>
    <row r="3139" ht="12.75">
      <c r="D3139" s="142"/>
    </row>
    <row r="3140" ht="12.75">
      <c r="D3140" s="142"/>
    </row>
    <row r="3141" ht="12.75">
      <c r="D3141" s="142"/>
    </row>
    <row r="3142" ht="12.75">
      <c r="D3142" s="142"/>
    </row>
    <row r="3143" ht="12.75">
      <c r="D3143" s="142"/>
    </row>
    <row r="3144" ht="12.75">
      <c r="D3144" s="142"/>
    </row>
    <row r="3145" ht="12.75">
      <c r="D3145" s="142"/>
    </row>
    <row r="3146" ht="12.75">
      <c r="D3146" s="142"/>
    </row>
    <row r="3147" ht="12.75">
      <c r="D3147" s="142"/>
    </row>
    <row r="3148" ht="12.75">
      <c r="D3148" s="142"/>
    </row>
    <row r="3149" ht="12.75">
      <c r="D3149" s="142"/>
    </row>
    <row r="3150" ht="12.75">
      <c r="D3150" s="142"/>
    </row>
    <row r="3151" ht="12.75">
      <c r="D3151" s="142"/>
    </row>
    <row r="3152" ht="12.75">
      <c r="D3152" s="142"/>
    </row>
    <row r="3153" ht="12.75">
      <c r="D3153" s="142"/>
    </row>
    <row r="3154" ht="12.75">
      <c r="D3154" s="142"/>
    </row>
    <row r="3155" ht="12.75">
      <c r="D3155" s="142"/>
    </row>
    <row r="3156" ht="12.75">
      <c r="D3156" s="142"/>
    </row>
    <row r="3157" ht="12.75">
      <c r="D3157" s="142"/>
    </row>
    <row r="3158" ht="12.75">
      <c r="D3158" s="142"/>
    </row>
    <row r="3159" ht="12.75">
      <c r="D3159" s="142"/>
    </row>
    <row r="3160" ht="12.75">
      <c r="D3160" s="142"/>
    </row>
    <row r="3161" ht="12.75">
      <c r="D3161" s="142"/>
    </row>
    <row r="3162" ht="12.75">
      <c r="D3162" s="142"/>
    </row>
    <row r="3163" ht="12.75">
      <c r="D3163" s="142"/>
    </row>
    <row r="3164" ht="12.75">
      <c r="D3164" s="142"/>
    </row>
    <row r="3165" ht="12.75">
      <c r="D3165" s="142"/>
    </row>
    <row r="3166" ht="12.75">
      <c r="D3166" s="142"/>
    </row>
    <row r="3167" ht="12.75">
      <c r="D3167" s="142"/>
    </row>
    <row r="3168" ht="12.75">
      <c r="D3168" s="142"/>
    </row>
    <row r="3169" ht="12.75">
      <c r="D3169" s="142"/>
    </row>
    <row r="3170" ht="12.75">
      <c r="D3170" s="142"/>
    </row>
    <row r="3171" ht="12.75">
      <c r="D3171" s="142"/>
    </row>
    <row r="3172" ht="12.75">
      <c r="D3172" s="142"/>
    </row>
    <row r="3173" ht="12.75">
      <c r="D3173" s="142"/>
    </row>
    <row r="3174" ht="12.75">
      <c r="D3174" s="142"/>
    </row>
    <row r="3175" ht="12.75">
      <c r="D3175" s="142"/>
    </row>
    <row r="3176" ht="12.75">
      <c r="D3176" s="142"/>
    </row>
    <row r="3177" ht="12.75">
      <c r="D3177" s="142"/>
    </row>
    <row r="3178" ht="12.75">
      <c r="D3178" s="142"/>
    </row>
    <row r="3179" ht="12.75">
      <c r="D3179" s="142"/>
    </row>
    <row r="3180" ht="12.75">
      <c r="D3180" s="142"/>
    </row>
    <row r="3181" ht="12.75">
      <c r="D3181" s="142"/>
    </row>
    <row r="3182" ht="12.75">
      <c r="D3182" s="142"/>
    </row>
    <row r="3183" ht="12.75">
      <c r="D3183" s="142"/>
    </row>
    <row r="3184" ht="12.75">
      <c r="D3184" s="142"/>
    </row>
    <row r="3185" ht="12.75">
      <c r="D3185" s="142"/>
    </row>
    <row r="3186" ht="12.75">
      <c r="D3186" s="142"/>
    </row>
    <row r="3187" ht="12.75">
      <c r="D3187" s="142"/>
    </row>
    <row r="3188" ht="12.75">
      <c r="D3188" s="142"/>
    </row>
    <row r="3189" ht="12.75">
      <c r="D3189" s="142"/>
    </row>
    <row r="3190" ht="12.75">
      <c r="D3190" s="142"/>
    </row>
    <row r="3191" ht="12.75">
      <c r="D3191" s="142"/>
    </row>
    <row r="3192" ht="12.75">
      <c r="D3192" s="142"/>
    </row>
    <row r="3193" ht="12.75">
      <c r="D3193" s="142"/>
    </row>
    <row r="3194" ht="12.75">
      <c r="D3194" s="142"/>
    </row>
    <row r="3195" ht="12.75">
      <c r="D3195" s="142"/>
    </row>
    <row r="3196" ht="12.75">
      <c r="D3196" s="142"/>
    </row>
    <row r="3197" ht="12.75">
      <c r="D3197" s="142"/>
    </row>
    <row r="3198" ht="12.75">
      <c r="D3198" s="142"/>
    </row>
    <row r="3199" ht="12.75">
      <c r="D3199" s="142"/>
    </row>
    <row r="3200" ht="12.75">
      <c r="D3200" s="142"/>
    </row>
    <row r="3201" ht="12.75">
      <c r="D3201" s="142"/>
    </row>
    <row r="3202" ht="12.75">
      <c r="D3202" s="142"/>
    </row>
    <row r="3203" ht="12.75">
      <c r="D3203" s="142"/>
    </row>
    <row r="3204" ht="12.75">
      <c r="D3204" s="142"/>
    </row>
    <row r="3205" ht="12.75">
      <c r="D3205" s="142"/>
    </row>
    <row r="3206" ht="12.75">
      <c r="D3206" s="142"/>
    </row>
    <row r="3207" ht="12.75">
      <c r="D3207" s="142"/>
    </row>
    <row r="3208" ht="12.75">
      <c r="D3208" s="142"/>
    </row>
    <row r="3209" ht="12.75">
      <c r="D3209" s="142"/>
    </row>
    <row r="3210" ht="12.75">
      <c r="D3210" s="142"/>
    </row>
    <row r="3211" ht="12.75">
      <c r="D3211" s="142"/>
    </row>
    <row r="3212" ht="12.75">
      <c r="D3212" s="142"/>
    </row>
    <row r="3213" ht="12.75">
      <c r="D3213" s="142"/>
    </row>
    <row r="3214" ht="12.75">
      <c r="D3214" s="142"/>
    </row>
    <row r="3215" ht="12.75">
      <c r="D3215" s="142"/>
    </row>
    <row r="3216" ht="12.75">
      <c r="D3216" s="142"/>
    </row>
    <row r="3217" ht="12.75">
      <c r="D3217" s="142"/>
    </row>
    <row r="3218" ht="12.75">
      <c r="D3218" s="142"/>
    </row>
    <row r="3219" ht="12.75">
      <c r="D3219" s="142"/>
    </row>
    <row r="3220" ht="12.75">
      <c r="D3220" s="142"/>
    </row>
    <row r="3221" ht="12.75">
      <c r="D3221" s="142"/>
    </row>
    <row r="3222" ht="12.75">
      <c r="D3222" s="142"/>
    </row>
    <row r="3223" ht="12.75">
      <c r="D3223" s="142"/>
    </row>
    <row r="3224" ht="12.75">
      <c r="D3224" s="142"/>
    </row>
    <row r="3225" ht="12.75">
      <c r="D3225" s="142"/>
    </row>
    <row r="3226" ht="12.75">
      <c r="D3226" s="142"/>
    </row>
    <row r="3227" ht="12.75">
      <c r="D3227" s="142"/>
    </row>
    <row r="3228" ht="12.75">
      <c r="D3228" s="142"/>
    </row>
    <row r="3229" ht="12.75">
      <c r="D3229" s="142"/>
    </row>
    <row r="3230" ht="12.75">
      <c r="D3230" s="142"/>
    </row>
    <row r="3231" ht="12.75">
      <c r="D3231" s="142"/>
    </row>
    <row r="3232" ht="12.75">
      <c r="D3232" s="142"/>
    </row>
    <row r="3233" ht="12.75">
      <c r="D3233" s="142"/>
    </row>
    <row r="3234" ht="12.75">
      <c r="D3234" s="142"/>
    </row>
    <row r="3235" ht="12.75">
      <c r="D3235" s="142"/>
    </row>
    <row r="3236" ht="12.75">
      <c r="D3236" s="142"/>
    </row>
    <row r="3237" ht="12.75">
      <c r="D3237" s="142"/>
    </row>
    <row r="3238" ht="12.75">
      <c r="D3238" s="142"/>
    </row>
    <row r="3239" ht="12.75">
      <c r="D3239" s="142"/>
    </row>
    <row r="3240" ht="12.75">
      <c r="D3240" s="142"/>
    </row>
    <row r="3241" ht="12.75">
      <c r="D3241" s="142"/>
    </row>
    <row r="3242" ht="12.75">
      <c r="D3242" s="142"/>
    </row>
    <row r="3243" ht="12.75">
      <c r="D3243" s="142"/>
    </row>
    <row r="3244" ht="12.75">
      <c r="D3244" s="142"/>
    </row>
    <row r="3245" ht="12.75">
      <c r="D3245" s="142"/>
    </row>
    <row r="3246" ht="12.75">
      <c r="D3246" s="142"/>
    </row>
    <row r="3247" ht="12.75">
      <c r="D3247" s="142"/>
    </row>
    <row r="3248" ht="12.75">
      <c r="D3248" s="142"/>
    </row>
    <row r="3249" ht="12.75">
      <c r="D3249" s="142"/>
    </row>
    <row r="3250" ht="12.75">
      <c r="D3250" s="142"/>
    </row>
    <row r="3251" ht="12.75">
      <c r="D3251" s="142"/>
    </row>
    <row r="3252" ht="12.75">
      <c r="D3252" s="142"/>
    </row>
    <row r="3253" ht="12.75">
      <c r="D3253" s="142"/>
    </row>
    <row r="3254" ht="12.75">
      <c r="D3254" s="142"/>
    </row>
    <row r="3255" ht="12.75">
      <c r="D3255" s="142"/>
    </row>
    <row r="3256" ht="12.75">
      <c r="D3256" s="142"/>
    </row>
    <row r="3257" ht="12.75">
      <c r="D3257" s="142"/>
    </row>
    <row r="3258" ht="12.75">
      <c r="D3258" s="142"/>
    </row>
    <row r="3259" ht="12.75">
      <c r="D3259" s="142"/>
    </row>
    <row r="3260" ht="12.75">
      <c r="D3260" s="142"/>
    </row>
    <row r="3261" ht="12.75">
      <c r="D3261" s="142"/>
    </row>
    <row r="3262" ht="12.75">
      <c r="D3262" s="142"/>
    </row>
    <row r="3263" ht="12.75">
      <c r="D3263" s="142"/>
    </row>
    <row r="3264" ht="12.75">
      <c r="D3264" s="142"/>
    </row>
    <row r="3265" ht="12.75">
      <c r="D3265" s="142"/>
    </row>
    <row r="3266" ht="12.75">
      <c r="D3266" s="142"/>
    </row>
    <row r="3267" ht="12.75">
      <c r="D3267" s="142"/>
    </row>
    <row r="3268" ht="12.75">
      <c r="D3268" s="142"/>
    </row>
    <row r="3269" ht="12.75">
      <c r="D3269" s="142"/>
    </row>
    <row r="3270" ht="12.75">
      <c r="D3270" s="142"/>
    </row>
    <row r="3271" ht="12.75">
      <c r="D3271" s="142"/>
    </row>
    <row r="3272" ht="12.75">
      <c r="D3272" s="142"/>
    </row>
    <row r="3273" ht="12.75">
      <c r="D3273" s="142"/>
    </row>
    <row r="3274" ht="12.75">
      <c r="D3274" s="142"/>
    </row>
    <row r="3275" ht="12.75">
      <c r="D3275" s="142"/>
    </row>
    <row r="3276" ht="12.75">
      <c r="D3276" s="142"/>
    </row>
    <row r="3277" ht="12.75">
      <c r="D3277" s="142"/>
    </row>
    <row r="3278" ht="12.75">
      <c r="D3278" s="142"/>
    </row>
    <row r="3279" ht="12.75">
      <c r="D3279" s="142"/>
    </row>
    <row r="3280" ht="12.75">
      <c r="D3280" s="142"/>
    </row>
    <row r="3281" ht="12.75">
      <c r="D3281" s="142"/>
    </row>
    <row r="3282" ht="12.75">
      <c r="D3282" s="142"/>
    </row>
    <row r="3283" ht="12.75">
      <c r="D3283" s="142"/>
    </row>
    <row r="3284" ht="12.75">
      <c r="D3284" s="142"/>
    </row>
    <row r="3285" ht="12.75">
      <c r="D3285" s="142"/>
    </row>
    <row r="3286" ht="12.75">
      <c r="D3286" s="142"/>
    </row>
    <row r="3287" ht="12.75">
      <c r="D3287" s="142"/>
    </row>
    <row r="3288" ht="12.75">
      <c r="D3288" s="142"/>
    </row>
    <row r="3289" ht="12.75">
      <c r="D3289" s="142"/>
    </row>
    <row r="3290" ht="12.75">
      <c r="D3290" s="142"/>
    </row>
    <row r="3291" ht="12.75">
      <c r="D3291" s="142"/>
    </row>
    <row r="3292" ht="12.75">
      <c r="D3292" s="142"/>
    </row>
    <row r="3293" ht="12.75">
      <c r="D3293" s="142"/>
    </row>
    <row r="3294" ht="12.75">
      <c r="D3294" s="142"/>
    </row>
    <row r="3295" ht="12.75">
      <c r="D3295" s="142"/>
    </row>
    <row r="3296" ht="12.75">
      <c r="D3296" s="142"/>
    </row>
    <row r="3297" ht="12.75">
      <c r="D3297" s="142"/>
    </row>
    <row r="3298" ht="12.75">
      <c r="D3298" s="142"/>
    </row>
    <row r="3299" ht="12.75">
      <c r="D3299" s="142"/>
    </row>
    <row r="3300" ht="12.75">
      <c r="D3300" s="142"/>
    </row>
    <row r="3301" ht="12.75">
      <c r="D3301" s="142"/>
    </row>
    <row r="3302" ht="12.75">
      <c r="D3302" s="142"/>
    </row>
    <row r="3303" ht="12.75">
      <c r="D3303" s="142"/>
    </row>
    <row r="3304" ht="12.75">
      <c r="D3304" s="142"/>
    </row>
    <row r="3305" ht="12.75">
      <c r="D3305" s="142"/>
    </row>
    <row r="3306" ht="12.75">
      <c r="D3306" s="142"/>
    </row>
    <row r="3307" ht="12.75">
      <c r="D3307" s="142"/>
    </row>
    <row r="3308" ht="12.75">
      <c r="D3308" s="142"/>
    </row>
    <row r="3309" ht="12.75">
      <c r="D3309" s="142"/>
    </row>
    <row r="3310" ht="12.75">
      <c r="D3310" s="142"/>
    </row>
    <row r="3311" ht="12.75">
      <c r="D3311" s="142"/>
    </row>
    <row r="3312" ht="12.75">
      <c r="D3312" s="142"/>
    </row>
    <row r="3313" ht="12.75">
      <c r="D3313" s="142"/>
    </row>
    <row r="3314" ht="12.75">
      <c r="D3314" s="142"/>
    </row>
    <row r="3315" ht="12.75">
      <c r="D3315" s="142"/>
    </row>
    <row r="3316" ht="12.75">
      <c r="D3316" s="142"/>
    </row>
    <row r="3317" ht="12.75">
      <c r="D3317" s="142"/>
    </row>
    <row r="3318" ht="12.75">
      <c r="D3318" s="142"/>
    </row>
    <row r="3319" ht="12.75">
      <c r="D3319" s="142"/>
    </row>
    <row r="3320" ht="12.75">
      <c r="D3320" s="142"/>
    </row>
    <row r="3321" ht="12.75">
      <c r="D3321" s="142"/>
    </row>
    <row r="3322" ht="12.75">
      <c r="D3322" s="142"/>
    </row>
    <row r="3323" ht="12.75">
      <c r="D3323" s="142"/>
    </row>
    <row r="3324" ht="12.75">
      <c r="D3324" s="142"/>
    </row>
    <row r="3325" ht="12.75">
      <c r="D3325" s="142"/>
    </row>
    <row r="3326" ht="12.75">
      <c r="D3326" s="142"/>
    </row>
    <row r="3327" ht="12.75">
      <c r="D3327" s="142"/>
    </row>
    <row r="3328" ht="12.75">
      <c r="D3328" s="142"/>
    </row>
    <row r="3329" ht="12.75">
      <c r="D3329" s="142"/>
    </row>
    <row r="3330" ht="12.75">
      <c r="D3330" s="142"/>
    </row>
    <row r="3331" ht="12.75">
      <c r="D3331" s="142"/>
    </row>
    <row r="3332" ht="12.75">
      <c r="D3332" s="142"/>
    </row>
    <row r="3333" ht="12.75">
      <c r="D3333" s="142"/>
    </row>
    <row r="3334" ht="12.75">
      <c r="D3334" s="142"/>
    </row>
    <row r="3335" ht="12.75">
      <c r="D3335" s="142"/>
    </row>
    <row r="3336" ht="12.75">
      <c r="D3336" s="142"/>
    </row>
    <row r="3337" ht="12.75">
      <c r="D3337" s="142"/>
    </row>
    <row r="3338" ht="12.75">
      <c r="D3338" s="142"/>
    </row>
    <row r="3339" ht="12.75">
      <c r="D3339" s="142"/>
    </row>
    <row r="3340" ht="12.75">
      <c r="D3340" s="142"/>
    </row>
    <row r="3341" ht="12.75">
      <c r="D3341" s="142"/>
    </row>
    <row r="3342" ht="12.75">
      <c r="D3342" s="142"/>
    </row>
    <row r="3343" ht="12.75">
      <c r="D3343" s="142"/>
    </row>
    <row r="3344" ht="12.75">
      <c r="D3344" s="142"/>
    </row>
    <row r="3345" ht="12.75">
      <c r="D3345" s="142"/>
    </row>
    <row r="3346" ht="12.75">
      <c r="D3346" s="142"/>
    </row>
    <row r="3347" ht="12.75">
      <c r="D3347" s="142"/>
    </row>
    <row r="3348" ht="12.75">
      <c r="D3348" s="142"/>
    </row>
    <row r="3349" ht="12.75">
      <c r="D3349" s="142"/>
    </row>
    <row r="3350" ht="12.75">
      <c r="D3350" s="142"/>
    </row>
    <row r="3351" ht="12.75">
      <c r="D3351" s="142"/>
    </row>
    <row r="3352" ht="12.75">
      <c r="D3352" s="142"/>
    </row>
    <row r="3353" ht="12.75">
      <c r="D3353" s="142"/>
    </row>
    <row r="3354" ht="12.75">
      <c r="D3354" s="142"/>
    </row>
    <row r="3355" ht="12.75">
      <c r="D3355" s="142"/>
    </row>
    <row r="3356" ht="12.75">
      <c r="D3356" s="142"/>
    </row>
    <row r="3357" ht="12.75">
      <c r="D3357" s="142"/>
    </row>
    <row r="3358" ht="12.75">
      <c r="D3358" s="142"/>
    </row>
    <row r="3359" ht="12.75">
      <c r="D3359" s="142"/>
    </row>
    <row r="3360" ht="12.75">
      <c r="D3360" s="142"/>
    </row>
    <row r="3361" ht="12.75">
      <c r="D3361" s="142"/>
    </row>
    <row r="3362" ht="12.75">
      <c r="D3362" s="142"/>
    </row>
    <row r="3363" ht="12.75">
      <c r="D3363" s="142"/>
    </row>
    <row r="3364" ht="12.75">
      <c r="D3364" s="142"/>
    </row>
    <row r="3365" ht="12.75">
      <c r="D3365" s="142"/>
    </row>
    <row r="3366" ht="12.75">
      <c r="D3366" s="142"/>
    </row>
    <row r="3367" ht="12.75">
      <c r="D3367" s="142"/>
    </row>
    <row r="3368" ht="12.75">
      <c r="D3368" s="142"/>
    </row>
    <row r="3369" ht="12.75">
      <c r="D3369" s="142"/>
    </row>
    <row r="3370" ht="12.75">
      <c r="D3370" s="142"/>
    </row>
    <row r="3371" ht="12.75">
      <c r="D3371" s="142"/>
    </row>
    <row r="3372" ht="12.75">
      <c r="D3372" s="142"/>
    </row>
    <row r="3373" ht="12.75">
      <c r="D3373" s="142"/>
    </row>
    <row r="3374" ht="12.75">
      <c r="D3374" s="142"/>
    </row>
    <row r="3375" ht="12.75">
      <c r="D3375" s="142"/>
    </row>
    <row r="3376" ht="12.75">
      <c r="D3376" s="142"/>
    </row>
    <row r="3377" ht="12.75">
      <c r="D3377" s="142"/>
    </row>
    <row r="3378" ht="12.75">
      <c r="D3378" s="142"/>
    </row>
    <row r="3379" ht="12.75">
      <c r="D3379" s="142"/>
    </row>
    <row r="3380" ht="12.75">
      <c r="D3380" s="142"/>
    </row>
    <row r="3381" ht="12.75">
      <c r="D3381" s="142"/>
    </row>
    <row r="3382" ht="12.75">
      <c r="D3382" s="142"/>
    </row>
    <row r="3383" ht="12.75">
      <c r="D3383" s="142"/>
    </row>
    <row r="3384" ht="12.75">
      <c r="D3384" s="142"/>
    </row>
    <row r="3385" ht="12.75">
      <c r="D3385" s="142"/>
    </row>
    <row r="3386" ht="12.75">
      <c r="D3386" s="142"/>
    </row>
    <row r="3387" ht="12.75">
      <c r="D3387" s="142"/>
    </row>
    <row r="3388" ht="12.75">
      <c r="D3388" s="142"/>
    </row>
    <row r="3389" ht="12.75">
      <c r="D3389" s="142"/>
    </row>
    <row r="3390" ht="12.75">
      <c r="D3390" s="142"/>
    </row>
    <row r="3391" ht="12.75">
      <c r="D3391" s="142"/>
    </row>
    <row r="3392" ht="12.75">
      <c r="D3392" s="142"/>
    </row>
    <row r="3393" ht="12.75">
      <c r="D3393" s="142"/>
    </row>
    <row r="3394" ht="12.75">
      <c r="D3394" s="142"/>
    </row>
    <row r="3395" ht="12.75">
      <c r="D3395" s="142"/>
    </row>
    <row r="3396" ht="12.75">
      <c r="D3396" s="142"/>
    </row>
    <row r="3397" ht="12.75">
      <c r="D3397" s="142"/>
    </row>
    <row r="3398" ht="12.75">
      <c r="D3398" s="142"/>
    </row>
    <row r="3399" ht="12.75">
      <c r="D3399" s="142"/>
    </row>
    <row r="3400" ht="12.75">
      <c r="D3400" s="142"/>
    </row>
    <row r="3401" ht="12.75">
      <c r="D3401" s="142"/>
    </row>
    <row r="3402" ht="12.75">
      <c r="D3402" s="142"/>
    </row>
    <row r="3403" ht="12.75">
      <c r="D3403" s="142"/>
    </row>
    <row r="3404" ht="12.75">
      <c r="D3404" s="142"/>
    </row>
    <row r="3405" ht="12.75">
      <c r="D3405" s="142"/>
    </row>
    <row r="3406" ht="12.75">
      <c r="D3406" s="142"/>
    </row>
    <row r="3407" ht="12.75">
      <c r="D3407" s="142"/>
    </row>
    <row r="3408" ht="12.75">
      <c r="D3408" s="142"/>
    </row>
    <row r="3409" ht="12.75">
      <c r="D3409" s="142"/>
    </row>
    <row r="3410" ht="12.75">
      <c r="D3410" s="142"/>
    </row>
    <row r="3411" ht="12.75">
      <c r="D3411" s="142"/>
    </row>
    <row r="3412" ht="12.75">
      <c r="D3412" s="142"/>
    </row>
    <row r="3413" ht="12.75">
      <c r="D3413" s="142"/>
    </row>
    <row r="3414" ht="12.75">
      <c r="D3414" s="142"/>
    </row>
    <row r="3415" ht="12.75">
      <c r="D3415" s="142"/>
    </row>
    <row r="3416" ht="12.75">
      <c r="D3416" s="142"/>
    </row>
    <row r="3417" ht="12.75">
      <c r="D3417" s="142"/>
    </row>
    <row r="3418" ht="12.75">
      <c r="D3418" s="142"/>
    </row>
    <row r="3419" ht="12.75">
      <c r="D3419" s="142"/>
    </row>
    <row r="3420" ht="12.75">
      <c r="D3420" s="142"/>
    </row>
    <row r="3421" ht="12.75">
      <c r="D3421" s="142"/>
    </row>
    <row r="3422" ht="12.75">
      <c r="D3422" s="142"/>
    </row>
    <row r="3423" ht="12.75">
      <c r="D3423" s="142"/>
    </row>
    <row r="3424" ht="12.75">
      <c r="D3424" s="142"/>
    </row>
    <row r="3425" ht="12.75">
      <c r="D3425" s="142"/>
    </row>
    <row r="3426" ht="12.75">
      <c r="D3426" s="142"/>
    </row>
    <row r="3427" ht="12.75">
      <c r="D3427" s="142"/>
    </row>
    <row r="3428" ht="12.75">
      <c r="D3428" s="142"/>
    </row>
    <row r="3429" ht="12.75">
      <c r="D3429" s="142"/>
    </row>
    <row r="3430" ht="12.75">
      <c r="D3430" s="142"/>
    </row>
    <row r="3431" ht="12.75">
      <c r="D3431" s="142"/>
    </row>
    <row r="3432" ht="12.75">
      <c r="D3432" s="142"/>
    </row>
    <row r="3433" ht="12.75">
      <c r="D3433" s="142"/>
    </row>
    <row r="3434" ht="12.75">
      <c r="D3434" s="142"/>
    </row>
    <row r="3435" ht="12.75">
      <c r="D3435" s="142"/>
    </row>
    <row r="3436" ht="12.75">
      <c r="D3436" s="142"/>
    </row>
    <row r="3437" ht="12.75">
      <c r="D3437" s="142"/>
    </row>
    <row r="3438" ht="12.75">
      <c r="D3438" s="142"/>
    </row>
    <row r="3439" ht="12.75">
      <c r="D3439" s="142"/>
    </row>
    <row r="3440" ht="12.75">
      <c r="D3440" s="142"/>
    </row>
    <row r="3441" ht="12.75">
      <c r="D3441" s="142"/>
    </row>
    <row r="3442" ht="12.75">
      <c r="D3442" s="142"/>
    </row>
    <row r="3443" ht="12.75">
      <c r="D3443" s="142"/>
    </row>
    <row r="3444" ht="12.75">
      <c r="D3444" s="142"/>
    </row>
    <row r="3445" ht="12.75">
      <c r="D3445" s="142"/>
    </row>
    <row r="3446" ht="12.75">
      <c r="D3446" s="142"/>
    </row>
    <row r="3447" ht="12.75">
      <c r="D3447" s="142"/>
    </row>
    <row r="3448" ht="12.75">
      <c r="D3448" s="142"/>
    </row>
    <row r="3449" ht="12.75">
      <c r="D3449" s="142"/>
    </row>
    <row r="3450" ht="12.75">
      <c r="D3450" s="142"/>
    </row>
    <row r="3451" ht="12.75">
      <c r="D3451" s="142"/>
    </row>
    <row r="3452" ht="12.75">
      <c r="D3452" s="142"/>
    </row>
    <row r="3453" ht="12.75">
      <c r="D3453" s="142"/>
    </row>
    <row r="3454" ht="12.75">
      <c r="D3454" s="142"/>
    </row>
    <row r="3455" ht="12.75">
      <c r="D3455" s="142"/>
    </row>
    <row r="3456" ht="12.75">
      <c r="D3456" s="142"/>
    </row>
    <row r="3457" ht="12.75">
      <c r="D3457" s="142"/>
    </row>
    <row r="3458" ht="12.75">
      <c r="D3458" s="142"/>
    </row>
    <row r="3459" ht="12.75">
      <c r="D3459" s="142"/>
    </row>
    <row r="3460" ht="12.75">
      <c r="D3460" s="142"/>
    </row>
    <row r="3461" ht="12.75">
      <c r="D3461" s="142"/>
    </row>
    <row r="3462" ht="12.75">
      <c r="D3462" s="142"/>
    </row>
    <row r="3463" ht="12.75">
      <c r="D3463" s="142"/>
    </row>
    <row r="3464" ht="12.75">
      <c r="D3464" s="142"/>
    </row>
    <row r="3465" ht="12.75">
      <c r="D3465" s="142"/>
    </row>
    <row r="3466" ht="12.75">
      <c r="D3466" s="142"/>
    </row>
    <row r="3467" ht="12.75">
      <c r="D3467" s="142"/>
    </row>
    <row r="3468" ht="12.75">
      <c r="D3468" s="142"/>
    </row>
    <row r="3469" ht="12.75">
      <c r="D3469" s="142"/>
    </row>
    <row r="3470" ht="12.75">
      <c r="D3470" s="142"/>
    </row>
    <row r="3471" ht="12.75">
      <c r="D3471" s="142"/>
    </row>
    <row r="3472" ht="12.75">
      <c r="D3472" s="142"/>
    </row>
    <row r="3473" ht="12.75">
      <c r="D3473" s="142"/>
    </row>
    <row r="3474" ht="12.75">
      <c r="D3474" s="142"/>
    </row>
    <row r="3475" ht="12.75">
      <c r="D3475" s="142"/>
    </row>
    <row r="3476" ht="12.75">
      <c r="D3476" s="142"/>
    </row>
    <row r="3477" ht="12.75">
      <c r="D3477" s="142"/>
    </row>
    <row r="3478" ht="12.75">
      <c r="D3478" s="142"/>
    </row>
    <row r="3479" ht="12.75">
      <c r="D3479" s="142"/>
    </row>
    <row r="3480" ht="12.75">
      <c r="D3480" s="142"/>
    </row>
    <row r="3481" ht="12.75">
      <c r="D3481" s="142"/>
    </row>
    <row r="3482" ht="12.75">
      <c r="D3482" s="142"/>
    </row>
    <row r="3483" ht="12.75">
      <c r="D3483" s="142"/>
    </row>
    <row r="3484" ht="12.75">
      <c r="D3484" s="142"/>
    </row>
    <row r="3485" ht="12.75">
      <c r="D3485" s="142"/>
    </row>
    <row r="3486" ht="12.75">
      <c r="D3486" s="142"/>
    </row>
    <row r="3487" ht="12.75">
      <c r="D3487" s="142"/>
    </row>
    <row r="3488" ht="12.75">
      <c r="D3488" s="142"/>
    </row>
    <row r="3489" ht="12.75">
      <c r="D3489" s="142"/>
    </row>
    <row r="3490" ht="12.75">
      <c r="D3490" s="142"/>
    </row>
    <row r="3491" ht="12.75">
      <c r="D3491" s="142"/>
    </row>
    <row r="3492" ht="12.75">
      <c r="D3492" s="142"/>
    </row>
    <row r="3493" ht="12.75">
      <c r="D3493" s="142"/>
    </row>
    <row r="3494" ht="12.75">
      <c r="D3494" s="142"/>
    </row>
    <row r="3495" ht="12.75">
      <c r="D3495" s="142"/>
    </row>
    <row r="3496" ht="12.75">
      <c r="D3496" s="142"/>
    </row>
    <row r="3497" ht="12.75">
      <c r="D3497" s="142"/>
    </row>
    <row r="3498" ht="12.75">
      <c r="D3498" s="142"/>
    </row>
    <row r="3499" ht="12.75">
      <c r="D3499" s="142"/>
    </row>
    <row r="3500" ht="12.75">
      <c r="D3500" s="142"/>
    </row>
    <row r="3501" ht="12.75">
      <c r="D3501" s="142"/>
    </row>
    <row r="3502" ht="12.75">
      <c r="D3502" s="142"/>
    </row>
    <row r="3503" ht="12.75">
      <c r="D3503" s="142"/>
    </row>
    <row r="3504" ht="12.75">
      <c r="D3504" s="142"/>
    </row>
    <row r="3505" ht="12.75">
      <c r="D3505" s="142"/>
    </row>
    <row r="3506" ht="12.75">
      <c r="D3506" s="142"/>
    </row>
    <row r="3507" ht="12.75">
      <c r="D3507" s="142"/>
    </row>
    <row r="3508" ht="12.75">
      <c r="D3508" s="142"/>
    </row>
    <row r="3509" ht="12.75">
      <c r="D3509" s="142"/>
    </row>
    <row r="3510" ht="12.75">
      <c r="D3510" s="142"/>
    </row>
    <row r="3511" ht="12.75">
      <c r="D3511" s="142"/>
    </row>
    <row r="3512" ht="12.75">
      <c r="D3512" s="142"/>
    </row>
    <row r="3513" ht="12.75">
      <c r="D3513" s="142"/>
    </row>
    <row r="3514" ht="12.75">
      <c r="D3514" s="142"/>
    </row>
    <row r="3515" ht="12.75">
      <c r="D3515" s="142"/>
    </row>
    <row r="3516" ht="12.75">
      <c r="D3516" s="142"/>
    </row>
    <row r="3517" ht="12.75">
      <c r="D3517" s="142"/>
    </row>
    <row r="3518" ht="12.75">
      <c r="D3518" s="142"/>
    </row>
    <row r="3519" ht="12.75">
      <c r="D3519" s="142"/>
    </row>
    <row r="3520" ht="12.75">
      <c r="D3520" s="142"/>
    </row>
    <row r="3521" ht="12.75">
      <c r="D3521" s="142"/>
    </row>
    <row r="3522" ht="12.75">
      <c r="D3522" s="142"/>
    </row>
    <row r="3523" ht="12.75">
      <c r="D3523" s="142"/>
    </row>
    <row r="3524" ht="12.75">
      <c r="D3524" s="142"/>
    </row>
    <row r="3525" ht="12.75">
      <c r="D3525" s="142"/>
    </row>
    <row r="3526" ht="12.75">
      <c r="D3526" s="142"/>
    </row>
    <row r="3527" ht="12.75">
      <c r="D3527" s="142"/>
    </row>
    <row r="3528" ht="12.75">
      <c r="D3528" s="142"/>
    </row>
    <row r="3529" ht="12.75">
      <c r="D3529" s="142"/>
    </row>
    <row r="3530" ht="12.75">
      <c r="D3530" s="142"/>
    </row>
    <row r="3531" ht="12.75">
      <c r="D3531" s="142"/>
    </row>
    <row r="3532" ht="12.75">
      <c r="D3532" s="142"/>
    </row>
    <row r="3533" ht="12.75">
      <c r="D3533" s="142"/>
    </row>
    <row r="3534" ht="12.75">
      <c r="D3534" s="142"/>
    </row>
    <row r="3535" ht="12.75">
      <c r="D3535" s="142"/>
    </row>
    <row r="3536" ht="12.75">
      <c r="D3536" s="142"/>
    </row>
    <row r="3537" ht="12.75">
      <c r="D3537" s="142"/>
    </row>
    <row r="3538" ht="12.75">
      <c r="D3538" s="142"/>
    </row>
    <row r="3539" ht="12.75">
      <c r="D3539" s="142"/>
    </row>
    <row r="3540" ht="12.75">
      <c r="D3540" s="142"/>
    </row>
    <row r="3541" ht="12.75">
      <c r="D3541" s="142"/>
    </row>
    <row r="3542" ht="12.75">
      <c r="D3542" s="142"/>
    </row>
    <row r="3543" ht="12.75">
      <c r="D3543" s="142"/>
    </row>
    <row r="3544" ht="12.75">
      <c r="D3544" s="142"/>
    </row>
    <row r="3545" ht="12.75">
      <c r="D3545" s="142"/>
    </row>
    <row r="3546" ht="12.75">
      <c r="D3546" s="142"/>
    </row>
    <row r="3547" ht="12.75">
      <c r="D3547" s="142"/>
    </row>
    <row r="3548" ht="12.75">
      <c r="D3548" s="142"/>
    </row>
    <row r="3549" ht="12.75">
      <c r="D3549" s="142"/>
    </row>
    <row r="3550" ht="12.75">
      <c r="D3550" s="142"/>
    </row>
    <row r="3551" ht="12.75">
      <c r="D3551" s="142"/>
    </row>
    <row r="3552" ht="12.75">
      <c r="D3552" s="142"/>
    </row>
    <row r="3553" ht="12.75">
      <c r="D3553" s="142"/>
    </row>
    <row r="3554" ht="12.75">
      <c r="D3554" s="142"/>
    </row>
    <row r="3555" ht="12.75">
      <c r="D3555" s="142"/>
    </row>
    <row r="3556" ht="12.75">
      <c r="D3556" s="142"/>
    </row>
    <row r="3557" ht="12.75">
      <c r="D3557" s="142"/>
    </row>
    <row r="3558" ht="12.75">
      <c r="D3558" s="142"/>
    </row>
    <row r="3559" ht="12.75">
      <c r="D3559" s="142"/>
    </row>
    <row r="3560" ht="12.75">
      <c r="D3560" s="142"/>
    </row>
    <row r="3561" ht="12.75">
      <c r="D3561" s="142"/>
    </row>
    <row r="3562" ht="12.75">
      <c r="D3562" s="142"/>
    </row>
    <row r="3563" ht="12.75">
      <c r="D3563" s="142"/>
    </row>
    <row r="3564" ht="12.75">
      <c r="D3564" s="142"/>
    </row>
    <row r="3565" ht="12.75">
      <c r="D3565" s="142"/>
    </row>
    <row r="3566" ht="12.75">
      <c r="D3566" s="142"/>
    </row>
    <row r="3567" ht="12.75">
      <c r="D3567" s="142"/>
    </row>
    <row r="3568" ht="12.75">
      <c r="D3568" s="142"/>
    </row>
    <row r="3569" ht="12.75">
      <c r="D3569" s="142"/>
    </row>
    <row r="3570" ht="12.75">
      <c r="D3570" s="142"/>
    </row>
    <row r="3571" ht="12.75">
      <c r="D3571" s="142"/>
    </row>
    <row r="3572" ht="12.75">
      <c r="D3572" s="142"/>
    </row>
    <row r="3573" ht="12.75">
      <c r="D3573" s="142"/>
    </row>
    <row r="3574" ht="12.75">
      <c r="D3574" s="142"/>
    </row>
    <row r="3575" ht="12.75">
      <c r="D3575" s="142"/>
    </row>
    <row r="3576" ht="12.75">
      <c r="D3576" s="142"/>
    </row>
    <row r="3577" ht="12.75">
      <c r="D3577" s="142"/>
    </row>
    <row r="3578" ht="12.75">
      <c r="D3578" s="142"/>
    </row>
    <row r="3579" ht="12.75">
      <c r="D3579" s="142"/>
    </row>
    <row r="3580" ht="12.75">
      <c r="D3580" s="142"/>
    </row>
    <row r="3581" ht="12.75">
      <c r="D3581" s="142"/>
    </row>
    <row r="3582" ht="12.75">
      <c r="D3582" s="142"/>
    </row>
    <row r="3583" ht="12.75">
      <c r="D3583" s="142"/>
    </row>
    <row r="3584" ht="12.75">
      <c r="D3584" s="142"/>
    </row>
    <row r="3585" ht="12.75">
      <c r="D3585" s="142"/>
    </row>
    <row r="3586" ht="12.75">
      <c r="D3586" s="142"/>
    </row>
    <row r="3587" ht="12.75">
      <c r="D3587" s="142"/>
    </row>
    <row r="3588" ht="12.75">
      <c r="D3588" s="142"/>
    </row>
    <row r="3589" ht="12.75">
      <c r="D3589" s="142"/>
    </row>
    <row r="3590" ht="12.75">
      <c r="D3590" s="142"/>
    </row>
    <row r="3591" ht="12.75">
      <c r="D3591" s="142"/>
    </row>
    <row r="3592" ht="12.75">
      <c r="D3592" s="142"/>
    </row>
    <row r="3593" ht="12.75">
      <c r="D3593" s="142"/>
    </row>
    <row r="3594" ht="12.75">
      <c r="D3594" s="142"/>
    </row>
    <row r="3595" ht="12.75">
      <c r="D3595" s="142"/>
    </row>
    <row r="3596" ht="12.75">
      <c r="D3596" s="142"/>
    </row>
    <row r="3597" ht="12.75">
      <c r="D3597" s="142"/>
    </row>
    <row r="3598" ht="12.75">
      <c r="D3598" s="142"/>
    </row>
    <row r="3599" ht="12.75">
      <c r="D3599" s="142"/>
    </row>
    <row r="3600" ht="12.75">
      <c r="D3600" s="142"/>
    </row>
    <row r="3601" ht="12.75">
      <c r="D3601" s="142"/>
    </row>
    <row r="3602" ht="12.75">
      <c r="D3602" s="142"/>
    </row>
    <row r="3603" ht="12.75">
      <c r="D3603" s="142"/>
    </row>
    <row r="3604" ht="12.75">
      <c r="D3604" s="142"/>
    </row>
    <row r="3605" ht="12.75">
      <c r="D3605" s="142"/>
    </row>
    <row r="3606" ht="12.75">
      <c r="D3606" s="142"/>
    </row>
    <row r="3607" ht="12.75">
      <c r="D3607" s="142"/>
    </row>
    <row r="3608" ht="12.75">
      <c r="D3608" s="142"/>
    </row>
    <row r="3609" ht="12.75">
      <c r="D3609" s="142"/>
    </row>
    <row r="3610" ht="12.75">
      <c r="D3610" s="142"/>
    </row>
    <row r="3611" ht="12.75">
      <c r="D3611" s="142"/>
    </row>
    <row r="3612" ht="12.75">
      <c r="D3612" s="142"/>
    </row>
    <row r="3613" ht="12.75">
      <c r="D3613" s="142"/>
    </row>
    <row r="3614" ht="12.75">
      <c r="D3614" s="142"/>
    </row>
    <row r="3615" ht="12.75">
      <c r="D3615" s="142"/>
    </row>
    <row r="3616" ht="12.75">
      <c r="D3616" s="142"/>
    </row>
    <row r="3617" ht="12.75">
      <c r="D3617" s="142"/>
    </row>
    <row r="3618" ht="12.75">
      <c r="D3618" s="142"/>
    </row>
    <row r="3619" ht="12.75">
      <c r="D3619" s="142"/>
    </row>
    <row r="3620" ht="12.75">
      <c r="D3620" s="142"/>
    </row>
    <row r="3621" ht="12.75">
      <c r="D3621" s="142"/>
    </row>
    <row r="3622" ht="12.75">
      <c r="D3622" s="142"/>
    </row>
    <row r="3623" ht="12.75">
      <c r="D3623" s="142"/>
    </row>
    <row r="3624" ht="12.75">
      <c r="D3624" s="142"/>
    </row>
    <row r="3625" ht="12.75">
      <c r="D3625" s="142"/>
    </row>
    <row r="3626" ht="12.75">
      <c r="D3626" s="142"/>
    </row>
    <row r="3627" ht="12.75">
      <c r="D3627" s="142"/>
    </row>
    <row r="3628" ht="12.75">
      <c r="D3628" s="142"/>
    </row>
    <row r="3629" ht="12.75">
      <c r="D3629" s="142"/>
    </row>
    <row r="3630" ht="12.75">
      <c r="D3630" s="142"/>
    </row>
    <row r="3631" ht="12.75">
      <c r="D3631" s="142"/>
    </row>
    <row r="3632" ht="12.75">
      <c r="D3632" s="142"/>
    </row>
    <row r="3633" ht="12.75">
      <c r="D3633" s="142"/>
    </row>
    <row r="3634" ht="12.75">
      <c r="D3634" s="142"/>
    </row>
    <row r="3635" ht="12.75">
      <c r="D3635" s="142"/>
    </row>
    <row r="3636" ht="12.75">
      <c r="D3636" s="142"/>
    </row>
    <row r="3637" ht="12.75">
      <c r="D3637" s="142"/>
    </row>
    <row r="3638" ht="12.75">
      <c r="D3638" s="142"/>
    </row>
    <row r="3639" ht="12.75">
      <c r="D3639" s="142"/>
    </row>
    <row r="3640" ht="12.75">
      <c r="D3640" s="142"/>
    </row>
    <row r="3641" ht="12.75">
      <c r="D3641" s="142"/>
    </row>
    <row r="3642" ht="12.75">
      <c r="D3642" s="142"/>
    </row>
    <row r="3643" ht="12.75">
      <c r="D3643" s="142"/>
    </row>
    <row r="3644" ht="12.75">
      <c r="D3644" s="142"/>
    </row>
    <row r="3645" ht="12.75">
      <c r="D3645" s="142"/>
    </row>
    <row r="3646" ht="12.75">
      <c r="D3646" s="142"/>
    </row>
    <row r="3647" ht="12.75">
      <c r="D3647" s="142"/>
    </row>
    <row r="3648" ht="12.75">
      <c r="D3648" s="142"/>
    </row>
    <row r="3649" ht="12.75">
      <c r="D3649" s="142"/>
    </row>
    <row r="3650" ht="12.75">
      <c r="D3650" s="142"/>
    </row>
    <row r="3651" ht="12.75">
      <c r="D3651" s="142"/>
    </row>
    <row r="3652" ht="12.75">
      <c r="D3652" s="142"/>
    </row>
    <row r="3653" ht="12.75">
      <c r="D3653" s="142"/>
    </row>
    <row r="3654" ht="12.75">
      <c r="D3654" s="142"/>
    </row>
    <row r="3655" ht="12.75">
      <c r="D3655" s="142"/>
    </row>
    <row r="3656" ht="12.75">
      <c r="D3656" s="142"/>
    </row>
    <row r="3657" ht="12.75">
      <c r="D3657" s="142"/>
    </row>
    <row r="3658" ht="12.75">
      <c r="D3658" s="142"/>
    </row>
    <row r="3659" ht="12.75">
      <c r="D3659" s="142"/>
    </row>
    <row r="3660" ht="12.75">
      <c r="D3660" s="142"/>
    </row>
    <row r="3661" ht="12.75">
      <c r="D3661" s="142"/>
    </row>
    <row r="3662" ht="12.75">
      <c r="D3662" s="142"/>
    </row>
    <row r="3663" ht="12.75">
      <c r="D3663" s="142"/>
    </row>
    <row r="3664" ht="12.75">
      <c r="D3664" s="142"/>
    </row>
    <row r="3665" ht="12.75">
      <c r="D3665" s="142"/>
    </row>
    <row r="3666" ht="12.75">
      <c r="D3666" s="142"/>
    </row>
    <row r="3667" ht="12.75">
      <c r="D3667" s="142"/>
    </row>
    <row r="3668" ht="12.75">
      <c r="D3668" s="142"/>
    </row>
    <row r="3669" ht="12.75">
      <c r="D3669" s="142"/>
    </row>
    <row r="3670" ht="12.75">
      <c r="D3670" s="142"/>
    </row>
    <row r="3671" ht="12.75">
      <c r="D3671" s="142"/>
    </row>
    <row r="3672" ht="12.75">
      <c r="D3672" s="142"/>
    </row>
    <row r="3673" ht="12.75">
      <c r="D3673" s="142"/>
    </row>
    <row r="3674" ht="12.75">
      <c r="D3674" s="142"/>
    </row>
    <row r="3675" ht="12.75">
      <c r="D3675" s="142"/>
    </row>
    <row r="3676" ht="12.75">
      <c r="D3676" s="142"/>
    </row>
    <row r="3677" ht="12.75">
      <c r="D3677" s="142"/>
    </row>
    <row r="3678" ht="12.75">
      <c r="D3678" s="142"/>
    </row>
    <row r="3679" ht="12.75">
      <c r="D3679" s="142"/>
    </row>
    <row r="3680" ht="12.75">
      <c r="D3680" s="142"/>
    </row>
    <row r="3681" ht="12.75">
      <c r="D3681" s="142"/>
    </row>
    <row r="3682" ht="12.75">
      <c r="D3682" s="142"/>
    </row>
    <row r="3683" ht="12.75">
      <c r="D3683" s="142"/>
    </row>
    <row r="3684" ht="12.75">
      <c r="D3684" s="142"/>
    </row>
    <row r="3685" ht="12.75">
      <c r="D3685" s="142"/>
    </row>
    <row r="3686" ht="12.75">
      <c r="D3686" s="142"/>
    </row>
    <row r="3687" ht="12.75">
      <c r="D3687" s="142"/>
    </row>
    <row r="3688" ht="12.75">
      <c r="D3688" s="142"/>
    </row>
    <row r="3689" ht="12.75">
      <c r="D3689" s="142"/>
    </row>
    <row r="3690" ht="12.75">
      <c r="D3690" s="142"/>
    </row>
    <row r="3691" ht="12.75">
      <c r="D3691" s="142"/>
    </row>
    <row r="3692" ht="12.75">
      <c r="D3692" s="142"/>
    </row>
    <row r="3693" ht="12.75">
      <c r="D3693" s="142"/>
    </row>
    <row r="3694" ht="12.75">
      <c r="D3694" s="142"/>
    </row>
    <row r="3695" ht="12.75">
      <c r="D3695" s="142"/>
    </row>
    <row r="3696" ht="12.75">
      <c r="D3696" s="142"/>
    </row>
    <row r="3697" ht="12.75">
      <c r="D3697" s="142"/>
    </row>
    <row r="3698" ht="12.75">
      <c r="D3698" s="142"/>
    </row>
    <row r="3699" ht="12.75">
      <c r="D3699" s="142"/>
    </row>
    <row r="3700" ht="12.75">
      <c r="D3700" s="142"/>
    </row>
    <row r="3701" ht="12.75">
      <c r="D3701" s="142"/>
    </row>
    <row r="3702" ht="12.75">
      <c r="D3702" s="142"/>
    </row>
    <row r="3703" ht="12.75">
      <c r="D3703" s="142"/>
    </row>
    <row r="3704" ht="12.75">
      <c r="D3704" s="142"/>
    </row>
    <row r="3705" ht="12.75">
      <c r="D3705" s="142"/>
    </row>
    <row r="3706" ht="12.75">
      <c r="D3706" s="142"/>
    </row>
    <row r="3707" ht="12.75">
      <c r="D3707" s="142"/>
    </row>
    <row r="3708" ht="12.75">
      <c r="D3708" s="142"/>
    </row>
    <row r="3709" ht="12.75">
      <c r="D3709" s="142"/>
    </row>
    <row r="3710" ht="12.75">
      <c r="D3710" s="142"/>
    </row>
    <row r="3711" ht="12.75">
      <c r="D3711" s="142"/>
    </row>
    <row r="3712" ht="12.75">
      <c r="D3712" s="142"/>
    </row>
    <row r="3713" ht="12.75">
      <c r="D3713" s="142"/>
    </row>
    <row r="3714" ht="12.75">
      <c r="D3714" s="142"/>
    </row>
    <row r="3715" ht="12.75">
      <c r="D3715" s="142"/>
    </row>
    <row r="3716" ht="12.75">
      <c r="D3716" s="142"/>
    </row>
    <row r="3717" ht="12.75">
      <c r="D3717" s="142"/>
    </row>
    <row r="3718" ht="12.75">
      <c r="D3718" s="142"/>
    </row>
    <row r="3719" ht="12.75">
      <c r="D3719" s="142"/>
    </row>
    <row r="3720" ht="12.75">
      <c r="D3720" s="142"/>
    </row>
    <row r="3721" ht="12.75">
      <c r="D3721" s="142"/>
    </row>
    <row r="3722" ht="12.75">
      <c r="D3722" s="142"/>
    </row>
    <row r="3723" ht="12.75">
      <c r="D3723" s="142"/>
    </row>
    <row r="3724" ht="12.75">
      <c r="D3724" s="142"/>
    </row>
    <row r="3725" ht="12.75">
      <c r="D3725" s="142"/>
    </row>
    <row r="3726" ht="12.75">
      <c r="D3726" s="142"/>
    </row>
    <row r="3727" ht="12.75">
      <c r="D3727" s="142"/>
    </row>
    <row r="3728" ht="12.75">
      <c r="D3728" s="142"/>
    </row>
    <row r="3729" ht="12.75">
      <c r="D3729" s="142"/>
    </row>
    <row r="3730" ht="12.75">
      <c r="D3730" s="142"/>
    </row>
    <row r="3731" ht="12.75">
      <c r="D3731" s="142"/>
    </row>
    <row r="3732" ht="12.75">
      <c r="D3732" s="142"/>
    </row>
    <row r="3733" ht="12.75">
      <c r="D3733" s="142"/>
    </row>
    <row r="3734" ht="12.75">
      <c r="D3734" s="142"/>
    </row>
    <row r="3735" ht="12.75">
      <c r="D3735" s="142"/>
    </row>
    <row r="3736" ht="12.75">
      <c r="D3736" s="142"/>
    </row>
    <row r="3737" ht="12.75">
      <c r="D3737" s="142"/>
    </row>
    <row r="3738" ht="12.75">
      <c r="D3738" s="142"/>
    </row>
    <row r="3739" ht="12.75">
      <c r="D3739" s="142"/>
    </row>
    <row r="3740" ht="12.75">
      <c r="D3740" s="142"/>
    </row>
    <row r="3741" ht="12.75">
      <c r="D3741" s="142"/>
    </row>
    <row r="3742" ht="12.75">
      <c r="D3742" s="142"/>
    </row>
    <row r="3743" ht="12.75">
      <c r="D3743" s="142"/>
    </row>
    <row r="3744" ht="12.75">
      <c r="D3744" s="142"/>
    </row>
    <row r="3745" ht="12.75">
      <c r="D3745" s="142"/>
    </row>
    <row r="3746" ht="12.75">
      <c r="D3746" s="142"/>
    </row>
    <row r="3747" ht="12.75">
      <c r="D3747" s="142"/>
    </row>
    <row r="3748" ht="12.75">
      <c r="D3748" s="142"/>
    </row>
    <row r="3749" ht="12.75">
      <c r="D3749" s="142"/>
    </row>
    <row r="3750" ht="12.75">
      <c r="D3750" s="142"/>
    </row>
    <row r="3751" ht="12.75">
      <c r="D3751" s="142"/>
    </row>
    <row r="3752" ht="12.75">
      <c r="D3752" s="142"/>
    </row>
    <row r="3753" ht="12.75">
      <c r="D3753" s="142"/>
    </row>
    <row r="3754" ht="12.75">
      <c r="D3754" s="142"/>
    </row>
    <row r="3755" ht="12.75">
      <c r="D3755" s="142"/>
    </row>
    <row r="3756" ht="12.75">
      <c r="D3756" s="142"/>
    </row>
    <row r="3757" ht="12.75">
      <c r="D3757" s="142"/>
    </row>
    <row r="3758" ht="12.75">
      <c r="D3758" s="142"/>
    </row>
    <row r="3759" ht="12.75">
      <c r="D3759" s="142"/>
    </row>
    <row r="3760" ht="12.75">
      <c r="D3760" s="142"/>
    </row>
    <row r="3761" ht="12.75">
      <c r="D3761" s="142"/>
    </row>
    <row r="3762" ht="12.75">
      <c r="D3762" s="142"/>
    </row>
    <row r="3763" ht="12.75">
      <c r="D3763" s="142"/>
    </row>
    <row r="3764" ht="12.75">
      <c r="D3764" s="142"/>
    </row>
    <row r="3765" ht="12.75">
      <c r="D3765" s="142"/>
    </row>
    <row r="3766" ht="12.75">
      <c r="D3766" s="142"/>
    </row>
    <row r="3767" ht="12.75">
      <c r="D3767" s="142"/>
    </row>
    <row r="3768" ht="12.75">
      <c r="D3768" s="142"/>
    </row>
    <row r="3769" ht="12.75">
      <c r="D3769" s="142"/>
    </row>
    <row r="3770" ht="12.75">
      <c r="D3770" s="142"/>
    </row>
    <row r="3771" ht="12.75">
      <c r="D3771" s="142"/>
    </row>
    <row r="3772" ht="12.75">
      <c r="D3772" s="142"/>
    </row>
    <row r="3773" ht="12.75">
      <c r="D3773" s="142"/>
    </row>
    <row r="3774" ht="12.75">
      <c r="D3774" s="142"/>
    </row>
    <row r="3775" ht="12.75">
      <c r="D3775" s="142"/>
    </row>
    <row r="3776" ht="12.75">
      <c r="D3776" s="142"/>
    </row>
    <row r="3777" ht="12.75">
      <c r="D3777" s="142"/>
    </row>
    <row r="3778" ht="12.75">
      <c r="D3778" s="142"/>
    </row>
    <row r="3779" ht="12.75">
      <c r="D3779" s="142"/>
    </row>
    <row r="3780" ht="12.75">
      <c r="D3780" s="142"/>
    </row>
    <row r="3781" ht="12.75">
      <c r="D3781" s="142"/>
    </row>
    <row r="3782" ht="12.75">
      <c r="D3782" s="142"/>
    </row>
    <row r="3783" ht="12.75">
      <c r="D3783" s="142"/>
    </row>
    <row r="3784" ht="12.75">
      <c r="D3784" s="142"/>
    </row>
    <row r="3785" ht="12.75">
      <c r="D3785" s="142"/>
    </row>
    <row r="3786" ht="12.75">
      <c r="D3786" s="142"/>
    </row>
    <row r="3787" ht="12.75">
      <c r="D3787" s="142"/>
    </row>
    <row r="3788" ht="12.75">
      <c r="D3788" s="142"/>
    </row>
    <row r="3789" ht="12.75">
      <c r="D3789" s="142"/>
    </row>
    <row r="3790" ht="12.75">
      <c r="D3790" s="142"/>
    </row>
    <row r="3791" ht="12.75">
      <c r="D3791" s="142"/>
    </row>
    <row r="3792" ht="12.75">
      <c r="D3792" s="142"/>
    </row>
    <row r="3793" ht="12.75">
      <c r="D3793" s="142"/>
    </row>
    <row r="3794" ht="12.75">
      <c r="D3794" s="142"/>
    </row>
    <row r="3795" ht="12.75">
      <c r="D3795" s="142"/>
    </row>
    <row r="3796" ht="12.75">
      <c r="D3796" s="142"/>
    </row>
    <row r="3797" ht="12.75">
      <c r="D3797" s="142"/>
    </row>
    <row r="3798" ht="12.75">
      <c r="D3798" s="142"/>
    </row>
    <row r="3799" ht="12.75">
      <c r="D3799" s="142"/>
    </row>
    <row r="3800" ht="12.75">
      <c r="D3800" s="142"/>
    </row>
    <row r="3801" ht="12.75">
      <c r="D3801" s="142"/>
    </row>
    <row r="3802" ht="12.75">
      <c r="D3802" s="142"/>
    </row>
    <row r="3803" ht="12.75">
      <c r="D3803" s="142"/>
    </row>
    <row r="3804" ht="12.75">
      <c r="D3804" s="142"/>
    </row>
    <row r="3805" ht="12.75">
      <c r="D3805" s="142"/>
    </row>
    <row r="3806" ht="12.75">
      <c r="D3806" s="142"/>
    </row>
    <row r="3807" ht="12.75">
      <c r="D3807" s="142"/>
    </row>
    <row r="3808" ht="12.75">
      <c r="D3808" s="142"/>
    </row>
    <row r="3809" ht="12.75">
      <c r="D3809" s="142"/>
    </row>
    <row r="3810" ht="12.75">
      <c r="D3810" s="142"/>
    </row>
    <row r="3811" ht="12.75">
      <c r="D3811" s="142"/>
    </row>
    <row r="3812" ht="12.75">
      <c r="D3812" s="142"/>
    </row>
    <row r="3813" ht="12.75">
      <c r="D3813" s="142"/>
    </row>
    <row r="3814" ht="12.75">
      <c r="D3814" s="142"/>
    </row>
    <row r="3815" ht="12.75">
      <c r="D3815" s="142"/>
    </row>
    <row r="3816" ht="12.75">
      <c r="D3816" s="142"/>
    </row>
    <row r="3817" ht="12.75">
      <c r="D3817" s="142"/>
    </row>
    <row r="3818" ht="12.75">
      <c r="D3818" s="142"/>
    </row>
    <row r="3819" ht="12.75">
      <c r="D3819" s="142"/>
    </row>
    <row r="3820" ht="12.75">
      <c r="D3820" s="142"/>
    </row>
    <row r="3821" ht="12.75">
      <c r="D3821" s="142"/>
    </row>
    <row r="3822" ht="12.75">
      <c r="D3822" s="142"/>
    </row>
    <row r="3823" ht="12.75">
      <c r="D3823" s="142"/>
    </row>
    <row r="3824" ht="12.75">
      <c r="D3824" s="142"/>
    </row>
    <row r="3825" ht="12.75">
      <c r="D3825" s="142"/>
    </row>
    <row r="3826" ht="12.75">
      <c r="D3826" s="142"/>
    </row>
    <row r="3827" ht="12.75">
      <c r="D3827" s="142"/>
    </row>
    <row r="3828" ht="12.75">
      <c r="D3828" s="142"/>
    </row>
    <row r="3829" ht="12.75">
      <c r="D3829" s="142"/>
    </row>
    <row r="3830" ht="12.75">
      <c r="D3830" s="142"/>
    </row>
    <row r="3831" ht="12.75">
      <c r="D3831" s="142"/>
    </row>
    <row r="3832" ht="12.75">
      <c r="D3832" s="142"/>
    </row>
    <row r="3833" ht="12.75">
      <c r="D3833" s="142"/>
    </row>
    <row r="3834" ht="12.75">
      <c r="D3834" s="142"/>
    </row>
    <row r="3835" ht="12.75">
      <c r="D3835" s="142"/>
    </row>
    <row r="3836" ht="12.75">
      <c r="D3836" s="142"/>
    </row>
    <row r="3837" ht="12.75">
      <c r="D3837" s="142"/>
    </row>
    <row r="3838" ht="12.75">
      <c r="D3838" s="142"/>
    </row>
    <row r="3839" ht="12.75">
      <c r="D3839" s="142"/>
    </row>
    <row r="3840" ht="12.75">
      <c r="D3840" s="142"/>
    </row>
    <row r="3841" ht="12.75">
      <c r="D3841" s="142"/>
    </row>
    <row r="3842" ht="12.75">
      <c r="D3842" s="142"/>
    </row>
    <row r="3843" ht="12.75">
      <c r="D3843" s="142"/>
    </row>
    <row r="3844" ht="12.75">
      <c r="D3844" s="142"/>
    </row>
    <row r="3845" ht="12.75">
      <c r="D3845" s="142"/>
    </row>
    <row r="3846" ht="12.75">
      <c r="D3846" s="142"/>
    </row>
    <row r="3847" ht="12.75">
      <c r="D3847" s="142"/>
    </row>
    <row r="3848" ht="12.75">
      <c r="D3848" s="142"/>
    </row>
    <row r="3849" ht="12.75">
      <c r="D3849" s="142"/>
    </row>
    <row r="3850" ht="12.75">
      <c r="D3850" s="142"/>
    </row>
    <row r="3851" ht="12.75">
      <c r="D3851" s="142"/>
    </row>
    <row r="3852" ht="12.75">
      <c r="D3852" s="142"/>
    </row>
    <row r="3853" ht="12.75">
      <c r="D3853" s="142"/>
    </row>
    <row r="3854" ht="12.75">
      <c r="D3854" s="142"/>
    </row>
    <row r="3855" ht="12.75">
      <c r="D3855" s="142"/>
    </row>
    <row r="3856" ht="12.75">
      <c r="D3856" s="142"/>
    </row>
    <row r="3857" ht="12.75">
      <c r="D3857" s="142"/>
    </row>
    <row r="3858" ht="12.75">
      <c r="D3858" s="142"/>
    </row>
    <row r="3859" ht="12.75">
      <c r="D3859" s="142"/>
    </row>
    <row r="3860" ht="12.75">
      <c r="D3860" s="142"/>
    </row>
    <row r="3861" ht="12.75">
      <c r="D3861" s="142"/>
    </row>
    <row r="3862" ht="12.75">
      <c r="D3862" s="142"/>
    </row>
    <row r="3863" ht="12.75">
      <c r="D3863" s="142"/>
    </row>
    <row r="3864" ht="12.75">
      <c r="D3864" s="142"/>
    </row>
    <row r="3865" ht="12.75">
      <c r="D3865" s="142"/>
    </row>
    <row r="3866" ht="12.75">
      <c r="D3866" s="142"/>
    </row>
    <row r="3867" ht="12.75">
      <c r="D3867" s="142"/>
    </row>
    <row r="3868" ht="12.75">
      <c r="D3868" s="142"/>
    </row>
    <row r="3869" ht="12.75">
      <c r="D3869" s="142"/>
    </row>
    <row r="3870" ht="12.75">
      <c r="D3870" s="142"/>
    </row>
    <row r="3871" ht="12.75">
      <c r="D3871" s="142"/>
    </row>
    <row r="3872" ht="12.75">
      <c r="D3872" s="142"/>
    </row>
    <row r="3873" ht="12.75">
      <c r="D3873" s="142"/>
    </row>
    <row r="3874" ht="12.75">
      <c r="D3874" s="142"/>
    </row>
    <row r="3875" ht="12.75">
      <c r="D3875" s="142"/>
    </row>
    <row r="3876" ht="12.75">
      <c r="D3876" s="142"/>
    </row>
    <row r="3877" ht="12.75">
      <c r="D3877" s="142"/>
    </row>
    <row r="3878" ht="12.75">
      <c r="D3878" s="142"/>
    </row>
    <row r="3879" ht="12.75">
      <c r="D3879" s="142"/>
    </row>
    <row r="3880" ht="12.75">
      <c r="D3880" s="142"/>
    </row>
    <row r="3881" ht="12.75">
      <c r="D3881" s="142"/>
    </row>
    <row r="3882" ht="12.75">
      <c r="D3882" s="142"/>
    </row>
    <row r="3883" ht="12.75">
      <c r="D3883" s="142"/>
    </row>
    <row r="3884" ht="12.75">
      <c r="D3884" s="142"/>
    </row>
    <row r="3885" ht="12.75">
      <c r="D3885" s="142"/>
    </row>
    <row r="3886" ht="12.75">
      <c r="D3886" s="142"/>
    </row>
    <row r="3887" ht="12.75">
      <c r="D3887" s="142"/>
    </row>
    <row r="3888" ht="12.75">
      <c r="D3888" s="142"/>
    </row>
    <row r="3889" ht="12.75">
      <c r="D3889" s="142"/>
    </row>
    <row r="3890" ht="12.75">
      <c r="D3890" s="142"/>
    </row>
    <row r="3891" ht="12.75">
      <c r="D3891" s="142"/>
    </row>
    <row r="3892" ht="12.75">
      <c r="D3892" s="142"/>
    </row>
    <row r="3893" ht="12.75">
      <c r="D3893" s="142"/>
    </row>
    <row r="3894" ht="12.75">
      <c r="D3894" s="142"/>
    </row>
    <row r="3895" ht="12.75">
      <c r="D3895" s="142"/>
    </row>
    <row r="3896" ht="12.75">
      <c r="D3896" s="142"/>
    </row>
    <row r="3897" ht="12.75">
      <c r="D3897" s="142"/>
    </row>
    <row r="3898" ht="12.75">
      <c r="D3898" s="142"/>
    </row>
    <row r="3899" ht="12.75">
      <c r="D3899" s="142"/>
    </row>
    <row r="3900" ht="12.75">
      <c r="D3900" s="142"/>
    </row>
    <row r="3901" ht="12.75">
      <c r="D3901" s="142"/>
    </row>
    <row r="3902" ht="12.75">
      <c r="D3902" s="142"/>
    </row>
    <row r="3903" ht="12.75">
      <c r="D3903" s="142"/>
    </row>
    <row r="3904" ht="12.75">
      <c r="D3904" s="142"/>
    </row>
    <row r="3905" ht="12.75">
      <c r="D3905" s="142"/>
    </row>
    <row r="3906" ht="12.75">
      <c r="D3906" s="142"/>
    </row>
    <row r="3907" ht="12.75">
      <c r="D3907" s="142"/>
    </row>
    <row r="3908" ht="12.75">
      <c r="D3908" s="142"/>
    </row>
    <row r="3909" ht="12.75">
      <c r="D3909" s="142"/>
    </row>
    <row r="3910" ht="12.75">
      <c r="D3910" s="142"/>
    </row>
    <row r="3911" ht="12.75">
      <c r="D3911" s="142"/>
    </row>
    <row r="3912" ht="12.75">
      <c r="D3912" s="142"/>
    </row>
    <row r="3913" ht="12.75">
      <c r="D3913" s="142"/>
    </row>
    <row r="3914" ht="12.75">
      <c r="D3914" s="142"/>
    </row>
    <row r="3915" ht="12.75">
      <c r="D3915" s="142"/>
    </row>
    <row r="3916" ht="12.75">
      <c r="D3916" s="142"/>
    </row>
    <row r="3917" ht="12.75">
      <c r="D3917" s="142"/>
    </row>
    <row r="3918" ht="12.75">
      <c r="D3918" s="142"/>
    </row>
    <row r="3919" ht="12.75">
      <c r="D3919" s="142"/>
    </row>
    <row r="3920" ht="12.75">
      <c r="D3920" s="142"/>
    </row>
    <row r="3921" ht="12.75">
      <c r="D3921" s="142"/>
    </row>
    <row r="3922" ht="12.75">
      <c r="D3922" s="142"/>
    </row>
    <row r="3923" ht="12.75">
      <c r="D3923" s="142"/>
    </row>
    <row r="3924" ht="12.75">
      <c r="D3924" s="142"/>
    </row>
    <row r="3925" ht="12.75">
      <c r="D3925" s="142"/>
    </row>
    <row r="3926" ht="12.75">
      <c r="D3926" s="142"/>
    </row>
    <row r="3927" ht="12.75">
      <c r="D3927" s="142"/>
    </row>
    <row r="3928" ht="12.75">
      <c r="D3928" s="142"/>
    </row>
    <row r="3929" ht="12.75">
      <c r="D3929" s="142"/>
    </row>
    <row r="3930" ht="12.75">
      <c r="D3930" s="142"/>
    </row>
    <row r="3931" ht="12.75">
      <c r="D3931" s="142"/>
    </row>
    <row r="3932" ht="12.75">
      <c r="D3932" s="142"/>
    </row>
    <row r="3933" ht="12.75">
      <c r="D3933" s="142"/>
    </row>
    <row r="3934" ht="12.75">
      <c r="D3934" s="142"/>
    </row>
    <row r="3935" ht="12.75">
      <c r="D3935" s="142"/>
    </row>
    <row r="3936" ht="12.75">
      <c r="D3936" s="142"/>
    </row>
    <row r="3937" ht="12.75">
      <c r="D3937" s="142"/>
    </row>
    <row r="3938" ht="12.75">
      <c r="D3938" s="142"/>
    </row>
    <row r="3939" ht="12.75">
      <c r="D3939" s="142"/>
    </row>
    <row r="3940" ht="12.75">
      <c r="D3940" s="142"/>
    </row>
    <row r="3941" ht="12.75">
      <c r="D3941" s="142"/>
    </row>
    <row r="3942" ht="12.75">
      <c r="D3942" s="142"/>
    </row>
    <row r="3943" ht="12.75">
      <c r="D3943" s="142"/>
    </row>
    <row r="3944" ht="12.75">
      <c r="D3944" s="142"/>
    </row>
    <row r="3945" ht="12.75">
      <c r="D3945" s="142"/>
    </row>
    <row r="3946" ht="12.75">
      <c r="D3946" s="142"/>
    </row>
    <row r="3947" ht="12.75">
      <c r="D3947" s="142"/>
    </row>
    <row r="3948" ht="12.75">
      <c r="D3948" s="142"/>
    </row>
    <row r="3949" ht="12.75">
      <c r="D3949" s="142"/>
    </row>
    <row r="3950" ht="12.75">
      <c r="D3950" s="142"/>
    </row>
    <row r="3951" ht="12.75">
      <c r="D3951" s="142"/>
    </row>
    <row r="3952" ht="12.75">
      <c r="D3952" s="142"/>
    </row>
    <row r="3953" ht="12.75">
      <c r="D3953" s="142"/>
    </row>
    <row r="3954" ht="12.75">
      <c r="D3954" s="142"/>
    </row>
    <row r="3955" ht="12.75">
      <c r="D3955" s="142"/>
    </row>
    <row r="3956" ht="12.75">
      <c r="D3956" s="142"/>
    </row>
    <row r="3957" ht="12.75">
      <c r="D3957" s="142"/>
    </row>
    <row r="3958" ht="12.75">
      <c r="D3958" s="142"/>
    </row>
    <row r="3959" ht="12.75">
      <c r="D3959" s="142"/>
    </row>
    <row r="3960" ht="12.75">
      <c r="D3960" s="142"/>
    </row>
    <row r="3961" ht="12.75">
      <c r="D3961" s="142"/>
    </row>
    <row r="3962" ht="12.75">
      <c r="D3962" s="142"/>
    </row>
    <row r="3963" ht="12.75">
      <c r="D3963" s="142"/>
    </row>
    <row r="3964" ht="12.75">
      <c r="D3964" s="142"/>
    </row>
    <row r="3965" ht="12.75">
      <c r="D3965" s="142"/>
    </row>
    <row r="3966" ht="12.75">
      <c r="D3966" s="142"/>
    </row>
    <row r="3967" ht="12.75">
      <c r="D3967" s="142"/>
    </row>
    <row r="3968" ht="12.75">
      <c r="D3968" s="142"/>
    </row>
    <row r="3969" ht="12.75">
      <c r="D3969" s="142"/>
    </row>
    <row r="3970" ht="12.75">
      <c r="D3970" s="142"/>
    </row>
    <row r="3971" ht="12.75">
      <c r="D3971" s="142"/>
    </row>
    <row r="3972" ht="12.75">
      <c r="D3972" s="142"/>
    </row>
    <row r="3973" ht="12.75">
      <c r="D3973" s="142"/>
    </row>
    <row r="3974" ht="12.75">
      <c r="D3974" s="142"/>
    </row>
    <row r="3975" ht="12.75">
      <c r="D3975" s="142"/>
    </row>
    <row r="3976" ht="12.75">
      <c r="D3976" s="142"/>
    </row>
    <row r="3977" ht="12.75">
      <c r="D3977" s="142"/>
    </row>
    <row r="3978" ht="12.75">
      <c r="D3978" s="142"/>
    </row>
    <row r="3979" ht="12.75">
      <c r="D3979" s="142"/>
    </row>
    <row r="3980" ht="12.75">
      <c r="D3980" s="142"/>
    </row>
    <row r="3981" ht="12.75">
      <c r="D3981" s="142"/>
    </row>
    <row r="3982" ht="12.75">
      <c r="D3982" s="142"/>
    </row>
    <row r="3983" ht="12.75">
      <c r="D3983" s="142"/>
    </row>
    <row r="3984" ht="12.75">
      <c r="D3984" s="142"/>
    </row>
    <row r="3985" ht="12.75">
      <c r="D3985" s="142"/>
    </row>
    <row r="3986" ht="12.75">
      <c r="D3986" s="142"/>
    </row>
    <row r="3987" ht="12.75">
      <c r="D3987" s="142"/>
    </row>
    <row r="3988" ht="12.75">
      <c r="D3988" s="142"/>
    </row>
    <row r="3989" ht="12.75">
      <c r="D3989" s="142"/>
    </row>
    <row r="3990" ht="12.75">
      <c r="D3990" s="142"/>
    </row>
    <row r="3991" ht="12.75">
      <c r="D3991" s="142"/>
    </row>
    <row r="3992" ht="12.75">
      <c r="D3992" s="142"/>
    </row>
    <row r="3993" ht="12.75">
      <c r="D3993" s="142"/>
    </row>
    <row r="3994" ht="12.75">
      <c r="D3994" s="142"/>
    </row>
    <row r="3995" ht="12.75">
      <c r="D3995" s="142"/>
    </row>
    <row r="3996" ht="12.75">
      <c r="D3996" s="142"/>
    </row>
    <row r="3997" ht="12.75">
      <c r="D3997" s="142"/>
    </row>
    <row r="3998" ht="12.75">
      <c r="D3998" s="142"/>
    </row>
    <row r="3999" ht="12.75">
      <c r="D3999" s="142"/>
    </row>
    <row r="4000" ht="12.75">
      <c r="D4000" s="142"/>
    </row>
    <row r="4001" ht="12.75">
      <c r="D4001" s="142"/>
    </row>
    <row r="4002" ht="12.75">
      <c r="D4002" s="142"/>
    </row>
    <row r="4003" ht="12.75">
      <c r="D4003" s="142"/>
    </row>
    <row r="4004" ht="12.75">
      <c r="D4004" s="142"/>
    </row>
    <row r="4005" ht="12.75">
      <c r="D4005" s="142"/>
    </row>
    <row r="4006" ht="12.75">
      <c r="D4006" s="142"/>
    </row>
    <row r="4007" ht="12.75">
      <c r="D4007" s="142"/>
    </row>
    <row r="4008" ht="12.75">
      <c r="D4008" s="142"/>
    </row>
    <row r="4009" ht="12.75">
      <c r="D4009" s="142"/>
    </row>
    <row r="4010" ht="12.75">
      <c r="D4010" s="142"/>
    </row>
    <row r="4011" ht="12.75">
      <c r="D4011" s="142"/>
    </row>
    <row r="4012" ht="12.75">
      <c r="D4012" s="142"/>
    </row>
    <row r="4013" ht="12.75">
      <c r="D4013" s="142"/>
    </row>
    <row r="4014" ht="12.75">
      <c r="D4014" s="142"/>
    </row>
    <row r="4015" ht="12.75">
      <c r="D4015" s="142"/>
    </row>
    <row r="4016" ht="12.75">
      <c r="D4016" s="142"/>
    </row>
    <row r="4017" ht="12.75">
      <c r="D4017" s="142"/>
    </row>
    <row r="4018" ht="12.75">
      <c r="D4018" s="142"/>
    </row>
    <row r="4019" ht="12.75">
      <c r="D4019" s="142"/>
    </row>
    <row r="4020" ht="12.75">
      <c r="D4020" s="142"/>
    </row>
    <row r="4021" ht="12.75">
      <c r="D4021" s="142"/>
    </row>
    <row r="4022" ht="12.75">
      <c r="D4022" s="142"/>
    </row>
    <row r="4023" ht="12.75">
      <c r="D4023" s="142"/>
    </row>
    <row r="4024" ht="12.75">
      <c r="D4024" s="142"/>
    </row>
    <row r="4025" ht="12.75">
      <c r="D4025" s="142"/>
    </row>
    <row r="4026" ht="12.75">
      <c r="D4026" s="142"/>
    </row>
    <row r="4027" ht="12.75">
      <c r="D4027" s="142"/>
    </row>
    <row r="4028" ht="12.75">
      <c r="D4028" s="142"/>
    </row>
    <row r="4029" ht="12.75">
      <c r="D4029" s="142"/>
    </row>
    <row r="4030" ht="12.75">
      <c r="D4030" s="142"/>
    </row>
    <row r="4031" ht="12.75">
      <c r="D4031" s="142"/>
    </row>
    <row r="4032" ht="12.75">
      <c r="D4032" s="142"/>
    </row>
    <row r="4033" ht="12.75">
      <c r="D4033" s="142"/>
    </row>
    <row r="4034" ht="12.75">
      <c r="D4034" s="142"/>
    </row>
    <row r="4035" ht="12.75">
      <c r="D4035" s="142"/>
    </row>
    <row r="4036" ht="12.75">
      <c r="D4036" s="142"/>
    </row>
    <row r="4037" ht="12.75">
      <c r="D4037" s="142"/>
    </row>
    <row r="4038" ht="12.75">
      <c r="D4038" s="142"/>
    </row>
    <row r="4039" ht="12.75">
      <c r="D4039" s="142"/>
    </row>
    <row r="4040" ht="12.75">
      <c r="D4040" s="142"/>
    </row>
    <row r="4041" ht="12.75">
      <c r="D4041" s="142"/>
    </row>
    <row r="4042" ht="12.75">
      <c r="D4042" s="142"/>
    </row>
    <row r="4043" ht="12.75">
      <c r="D4043" s="142"/>
    </row>
    <row r="4044" ht="12.75">
      <c r="D4044" s="142"/>
    </row>
    <row r="4045" ht="12.75">
      <c r="D4045" s="142"/>
    </row>
    <row r="4046" ht="12.75">
      <c r="D4046" s="142"/>
    </row>
    <row r="4047" ht="12.75">
      <c r="D4047" s="142"/>
    </row>
    <row r="4048" ht="12.75">
      <c r="D4048" s="142"/>
    </row>
    <row r="4049" ht="12.75">
      <c r="D4049" s="142"/>
    </row>
    <row r="4050" ht="12.75">
      <c r="D4050" s="142"/>
    </row>
    <row r="4051" ht="12.75">
      <c r="D4051" s="142"/>
    </row>
    <row r="4052" ht="12.75">
      <c r="D4052" s="142"/>
    </row>
    <row r="4053" ht="12.75">
      <c r="D4053" s="142"/>
    </row>
    <row r="4054" ht="12.75">
      <c r="D4054" s="142"/>
    </row>
    <row r="4055" ht="12.75">
      <c r="D4055" s="142"/>
    </row>
    <row r="4056" ht="12.75">
      <c r="D4056" s="142"/>
    </row>
    <row r="4057" ht="12.75">
      <c r="D4057" s="142"/>
    </row>
    <row r="4058" ht="12.75">
      <c r="D4058" s="142"/>
    </row>
    <row r="4059" ht="12.75">
      <c r="D4059" s="142"/>
    </row>
    <row r="4060" ht="12.75">
      <c r="D4060" s="142"/>
    </row>
    <row r="4061" ht="12.75">
      <c r="D4061" s="142"/>
    </row>
    <row r="4062" ht="12.75">
      <c r="D4062" s="142"/>
    </row>
    <row r="4063" ht="12.75">
      <c r="D4063" s="142"/>
    </row>
    <row r="4064" ht="12.75">
      <c r="D4064" s="142"/>
    </row>
    <row r="4065" ht="12.75">
      <c r="D4065" s="142"/>
    </row>
    <row r="4066" ht="12.75">
      <c r="D4066" s="142"/>
    </row>
    <row r="4067" ht="12.75">
      <c r="D4067" s="142"/>
    </row>
    <row r="4068" ht="12.75">
      <c r="D4068" s="142"/>
    </row>
    <row r="4069" ht="12.75">
      <c r="D4069" s="142"/>
    </row>
    <row r="4070" ht="12.75">
      <c r="D4070" s="142"/>
    </row>
    <row r="4071" ht="12.75">
      <c r="D4071" s="142"/>
    </row>
    <row r="4072" ht="12.75">
      <c r="D4072" s="142"/>
    </row>
    <row r="4073" ht="12.75">
      <c r="D4073" s="142"/>
    </row>
    <row r="4074" ht="12.75">
      <c r="D4074" s="142"/>
    </row>
    <row r="4075" ht="12.75">
      <c r="D4075" s="142"/>
    </row>
    <row r="4076" ht="12.75">
      <c r="D4076" s="142"/>
    </row>
    <row r="4077" ht="12.75">
      <c r="D4077" s="142"/>
    </row>
    <row r="4078" ht="12.75">
      <c r="D4078" s="142"/>
    </row>
    <row r="4079" ht="12.75">
      <c r="D4079" s="142"/>
    </row>
    <row r="4080" ht="12.75">
      <c r="D4080" s="142"/>
    </row>
    <row r="4081" ht="12.75">
      <c r="D4081" s="142"/>
    </row>
    <row r="4082" ht="12.75">
      <c r="D4082" s="142"/>
    </row>
    <row r="4083" ht="12.75">
      <c r="D4083" s="142"/>
    </row>
    <row r="4084" ht="12.75">
      <c r="D4084" s="142"/>
    </row>
    <row r="4085" ht="12.75">
      <c r="D4085" s="142"/>
    </row>
    <row r="4086" ht="12.75">
      <c r="D4086" s="142"/>
    </row>
    <row r="4087" ht="12.75">
      <c r="D4087" s="142"/>
    </row>
    <row r="4088" ht="12.75">
      <c r="D4088" s="142"/>
    </row>
    <row r="4089" ht="12.75">
      <c r="D4089" s="142"/>
    </row>
    <row r="4090" ht="12.75">
      <c r="D4090" s="142"/>
    </row>
    <row r="4091" ht="12.75">
      <c r="D4091" s="142"/>
    </row>
    <row r="4092" ht="12.75">
      <c r="D4092" s="142"/>
    </row>
    <row r="4093" ht="12.75">
      <c r="D4093" s="142"/>
    </row>
    <row r="4094" ht="12.75">
      <c r="D4094" s="142"/>
    </row>
    <row r="4095" ht="12.75">
      <c r="D4095" s="142"/>
    </row>
    <row r="4096" ht="12.75">
      <c r="D4096" s="142"/>
    </row>
    <row r="4097" ht="12.75">
      <c r="D4097" s="142"/>
    </row>
    <row r="4098" ht="12.75">
      <c r="D4098" s="142"/>
    </row>
    <row r="4099" ht="12.75">
      <c r="D4099" s="142"/>
    </row>
    <row r="4100" ht="12.75">
      <c r="D4100" s="142"/>
    </row>
    <row r="4101" ht="12.75">
      <c r="D4101" s="142"/>
    </row>
    <row r="4102" ht="12.75">
      <c r="D4102" s="142"/>
    </row>
    <row r="4103" ht="12.75">
      <c r="D4103" s="142"/>
    </row>
    <row r="4104" ht="12.75">
      <c r="D4104" s="142"/>
    </row>
    <row r="4105" ht="12.75">
      <c r="D4105" s="142"/>
    </row>
    <row r="4106" ht="12.75">
      <c r="D4106" s="142"/>
    </row>
    <row r="4107" ht="12.75">
      <c r="D4107" s="142"/>
    </row>
    <row r="4108" ht="12.75">
      <c r="D4108" s="142"/>
    </row>
    <row r="4109" ht="12.75">
      <c r="D4109" s="142"/>
    </row>
    <row r="4110" ht="12.75">
      <c r="D4110" s="142"/>
    </row>
    <row r="4111" ht="12.75">
      <c r="D4111" s="142"/>
    </row>
    <row r="4112" ht="12.75">
      <c r="D4112" s="142"/>
    </row>
    <row r="4113" ht="12.75">
      <c r="D4113" s="142"/>
    </row>
    <row r="4114" ht="12.75">
      <c r="D4114" s="142"/>
    </row>
    <row r="4115" ht="12.75">
      <c r="D4115" s="142"/>
    </row>
    <row r="4116" ht="12.75">
      <c r="D4116" s="142"/>
    </row>
    <row r="4117" ht="12.75">
      <c r="D4117" s="142"/>
    </row>
    <row r="4118" ht="12.75">
      <c r="D4118" s="142"/>
    </row>
    <row r="4119" ht="12.75">
      <c r="D4119" s="142"/>
    </row>
    <row r="4120" ht="12.75">
      <c r="D4120" s="142"/>
    </row>
    <row r="4121" ht="12.75">
      <c r="D4121" s="142"/>
    </row>
    <row r="4122" ht="12.75">
      <c r="D4122" s="142"/>
    </row>
    <row r="4123" ht="12.75">
      <c r="D4123" s="142"/>
    </row>
    <row r="4124" ht="12.75">
      <c r="D4124" s="142"/>
    </row>
    <row r="4125" ht="12.75">
      <c r="D4125" s="142"/>
    </row>
    <row r="4126" ht="12.75">
      <c r="D4126" s="142"/>
    </row>
    <row r="4127" ht="12.75">
      <c r="D4127" s="142"/>
    </row>
    <row r="4128" ht="12.75">
      <c r="D4128" s="142"/>
    </row>
    <row r="4129" ht="12.75">
      <c r="D4129" s="142"/>
    </row>
    <row r="4130" ht="12.75">
      <c r="D4130" s="142"/>
    </row>
    <row r="4131" ht="12.75">
      <c r="D4131" s="142"/>
    </row>
    <row r="4132" ht="12.75">
      <c r="D4132" s="142"/>
    </row>
    <row r="4133" ht="12.75">
      <c r="D4133" s="142"/>
    </row>
    <row r="4134" ht="12.75">
      <c r="D4134" s="142"/>
    </row>
    <row r="4135" ht="12.75">
      <c r="D4135" s="142"/>
    </row>
    <row r="4136" ht="12.75">
      <c r="D4136" s="142"/>
    </row>
    <row r="4137" ht="12.75">
      <c r="D4137" s="142"/>
    </row>
    <row r="4138" ht="12.75">
      <c r="D4138" s="142"/>
    </row>
    <row r="4139" ht="12.75">
      <c r="D4139" s="142"/>
    </row>
    <row r="4140" ht="12.75">
      <c r="D4140" s="142"/>
    </row>
    <row r="4141" ht="12.75">
      <c r="D4141" s="142"/>
    </row>
    <row r="4142" ht="12.75">
      <c r="D4142" s="142"/>
    </row>
    <row r="4143" ht="12.75">
      <c r="D4143" s="142"/>
    </row>
    <row r="4144" ht="12.75">
      <c r="D4144" s="142"/>
    </row>
    <row r="4145" ht="12.75">
      <c r="D4145" s="142"/>
    </row>
    <row r="4146" ht="12.75">
      <c r="D4146" s="142"/>
    </row>
    <row r="4147" ht="12.75">
      <c r="D4147" s="142"/>
    </row>
    <row r="4148" ht="12.75">
      <c r="D4148" s="142"/>
    </row>
    <row r="4149" ht="12.75">
      <c r="D4149" s="142"/>
    </row>
    <row r="4150" ht="12.75">
      <c r="D4150" s="142"/>
    </row>
    <row r="4151" ht="12.75">
      <c r="D4151" s="142"/>
    </row>
    <row r="4152" ht="12.75">
      <c r="D4152" s="142"/>
    </row>
    <row r="4153" ht="12.75">
      <c r="D4153" s="142"/>
    </row>
    <row r="4154" ht="12.75">
      <c r="D4154" s="142"/>
    </row>
    <row r="4155" ht="12.75">
      <c r="D4155" s="142"/>
    </row>
    <row r="4156" ht="12.75">
      <c r="D4156" s="142"/>
    </row>
    <row r="4157" ht="12.75">
      <c r="D4157" s="142"/>
    </row>
    <row r="4158" ht="12.75">
      <c r="D4158" s="142"/>
    </row>
    <row r="4159" ht="12.75">
      <c r="D4159" s="142"/>
    </row>
    <row r="4160" ht="12.75">
      <c r="D4160" s="142"/>
    </row>
    <row r="4161" ht="12.75">
      <c r="D4161" s="142"/>
    </row>
    <row r="4162" ht="12.75">
      <c r="D4162" s="142"/>
    </row>
    <row r="4163" ht="12.75">
      <c r="D4163" s="142"/>
    </row>
    <row r="4164" ht="12.75">
      <c r="D4164" s="142"/>
    </row>
    <row r="4165" ht="12.75">
      <c r="D4165" s="142"/>
    </row>
    <row r="4166" ht="12.75">
      <c r="D4166" s="142"/>
    </row>
    <row r="4167" ht="12.75">
      <c r="D4167" s="142"/>
    </row>
    <row r="4168" ht="12.75">
      <c r="D4168" s="142"/>
    </row>
    <row r="4169" ht="12.75">
      <c r="D4169" s="142"/>
    </row>
    <row r="4170" ht="12.75">
      <c r="D4170" s="142"/>
    </row>
    <row r="4171" ht="12.75">
      <c r="D4171" s="142"/>
    </row>
    <row r="4172" ht="12.75">
      <c r="D4172" s="142"/>
    </row>
    <row r="4173" ht="12.75">
      <c r="D4173" s="142"/>
    </row>
    <row r="4174" ht="12.75">
      <c r="D4174" s="142"/>
    </row>
    <row r="4175" ht="12.75">
      <c r="D4175" s="142"/>
    </row>
    <row r="4176" ht="12.75">
      <c r="D4176" s="142"/>
    </row>
    <row r="4177" ht="12.75">
      <c r="D4177" s="142"/>
    </row>
    <row r="4178" ht="12.75">
      <c r="D4178" s="142"/>
    </row>
    <row r="4179" ht="12.75">
      <c r="D4179" s="142"/>
    </row>
    <row r="4180" ht="12.75">
      <c r="D4180" s="142"/>
    </row>
    <row r="4181" ht="12.75">
      <c r="D4181" s="142"/>
    </row>
    <row r="4182" ht="12.75">
      <c r="D4182" s="142"/>
    </row>
    <row r="4183" ht="12.75">
      <c r="D4183" s="142"/>
    </row>
    <row r="4184" ht="12.75">
      <c r="D4184" s="142"/>
    </row>
    <row r="4185" ht="12.75">
      <c r="D4185" s="142"/>
    </row>
    <row r="4186" ht="12.75">
      <c r="D4186" s="142"/>
    </row>
    <row r="4187" ht="12.75">
      <c r="D4187" s="142"/>
    </row>
    <row r="4188" ht="12.75">
      <c r="D4188" s="142"/>
    </row>
    <row r="4189" ht="12.75">
      <c r="D4189" s="142"/>
    </row>
    <row r="4190" ht="12.75">
      <c r="D4190" s="142"/>
    </row>
    <row r="4191" ht="12.75">
      <c r="D4191" s="142"/>
    </row>
    <row r="4192" ht="12.75">
      <c r="D4192" s="142"/>
    </row>
    <row r="4193" ht="12.75">
      <c r="D4193" s="142"/>
    </row>
    <row r="4194" ht="12.75">
      <c r="D4194" s="142"/>
    </row>
    <row r="4195" ht="12.75">
      <c r="D4195" s="142"/>
    </row>
    <row r="4196" ht="12.75">
      <c r="D4196" s="142"/>
    </row>
    <row r="4197" ht="12.75">
      <c r="D4197" s="142"/>
    </row>
    <row r="4198" ht="12.75">
      <c r="D4198" s="142"/>
    </row>
    <row r="4199" ht="12.75">
      <c r="D4199" s="142"/>
    </row>
    <row r="4200" ht="12.75">
      <c r="D4200" s="142"/>
    </row>
    <row r="4201" ht="12.75">
      <c r="D4201" s="142"/>
    </row>
    <row r="4202" ht="12.75">
      <c r="D4202" s="142"/>
    </row>
    <row r="4203" ht="12.75">
      <c r="D4203" s="142"/>
    </row>
    <row r="4204" ht="12.75">
      <c r="D4204" s="142"/>
    </row>
    <row r="4205" ht="12.75">
      <c r="D4205" s="142"/>
    </row>
    <row r="4206" ht="12.75">
      <c r="D4206" s="142"/>
    </row>
    <row r="4207" ht="12.75">
      <c r="D4207" s="142"/>
    </row>
    <row r="4208" ht="12.75">
      <c r="D4208" s="142"/>
    </row>
    <row r="4209" ht="12.75">
      <c r="D4209" s="142"/>
    </row>
    <row r="4210" ht="12.75">
      <c r="D4210" s="142"/>
    </row>
    <row r="4211" ht="12.75">
      <c r="D4211" s="142"/>
    </row>
    <row r="4212" ht="12.75">
      <c r="D4212" s="142"/>
    </row>
    <row r="4213" ht="12.75">
      <c r="D4213" s="142"/>
    </row>
    <row r="4214" ht="12.75">
      <c r="D4214" s="142"/>
    </row>
    <row r="4215" ht="12.75">
      <c r="D4215" s="142"/>
    </row>
    <row r="4216" ht="12.75">
      <c r="D4216" s="142"/>
    </row>
    <row r="4217" ht="12.75">
      <c r="D4217" s="142"/>
    </row>
    <row r="4218" ht="12.75">
      <c r="D4218" s="142"/>
    </row>
    <row r="4219" ht="12.75">
      <c r="D4219" s="142"/>
    </row>
    <row r="4220" ht="12.75">
      <c r="D4220" s="142"/>
    </row>
    <row r="4221" ht="12.75">
      <c r="D4221" s="142"/>
    </row>
    <row r="4222" ht="12.75">
      <c r="D4222" s="142"/>
    </row>
    <row r="4223" ht="12.75">
      <c r="D4223" s="142"/>
    </row>
    <row r="4224" ht="12.75">
      <c r="D4224" s="142"/>
    </row>
    <row r="4225" ht="12.75">
      <c r="D4225" s="142"/>
    </row>
    <row r="4226" ht="12.75">
      <c r="D4226" s="142"/>
    </row>
    <row r="4227" ht="12.75">
      <c r="D4227" s="142"/>
    </row>
    <row r="4228" ht="12.75">
      <c r="D4228" s="142"/>
    </row>
    <row r="4229" ht="12.75">
      <c r="D4229" s="142"/>
    </row>
    <row r="4230" ht="12.75">
      <c r="D4230" s="142"/>
    </row>
    <row r="4231" ht="12.75">
      <c r="D4231" s="142"/>
    </row>
    <row r="4232" ht="12.75">
      <c r="D4232" s="142"/>
    </row>
    <row r="4233" ht="12.75">
      <c r="D4233" s="142"/>
    </row>
    <row r="4234" ht="12.75">
      <c r="D4234" s="142"/>
    </row>
    <row r="4235" ht="12.75">
      <c r="D4235" s="142"/>
    </row>
    <row r="4236" ht="12.75">
      <c r="D4236" s="142"/>
    </row>
    <row r="4237" ht="12.75">
      <c r="D4237" s="142"/>
    </row>
    <row r="4238" ht="12.75">
      <c r="D4238" s="142"/>
    </row>
    <row r="4239" ht="12.75">
      <c r="D4239" s="142"/>
    </row>
    <row r="4240" ht="12.75">
      <c r="D4240" s="142"/>
    </row>
    <row r="4241" ht="12.75">
      <c r="D4241" s="142"/>
    </row>
    <row r="4242" ht="12.75">
      <c r="D4242" s="142"/>
    </row>
    <row r="4243" ht="12.75">
      <c r="D4243" s="142"/>
    </row>
    <row r="4244" ht="12.75">
      <c r="D4244" s="142"/>
    </row>
    <row r="4245" ht="12.75">
      <c r="D4245" s="142"/>
    </row>
    <row r="4246" ht="12.75">
      <c r="D4246" s="142"/>
    </row>
    <row r="4247" ht="12.75">
      <c r="D4247" s="142"/>
    </row>
    <row r="4248" ht="12.75">
      <c r="D4248" s="142"/>
    </row>
    <row r="4249" ht="12.75">
      <c r="D4249" s="142"/>
    </row>
    <row r="4250" ht="12.75">
      <c r="D4250" s="142"/>
    </row>
    <row r="4251" ht="12.75">
      <c r="D4251" s="142"/>
    </row>
    <row r="4252" ht="12.75">
      <c r="D4252" s="142"/>
    </row>
    <row r="4253" ht="12.75">
      <c r="D4253" s="142"/>
    </row>
    <row r="4254" ht="12.75">
      <c r="D4254" s="142"/>
    </row>
    <row r="4255" ht="12.75">
      <c r="D4255" s="142"/>
    </row>
    <row r="4256" ht="12.75">
      <c r="D4256" s="142"/>
    </row>
    <row r="4257" ht="12.75">
      <c r="D4257" s="142"/>
    </row>
    <row r="4258" ht="12.75">
      <c r="D4258" s="142"/>
    </row>
    <row r="4259" ht="12.75">
      <c r="D4259" s="142"/>
    </row>
    <row r="4260" ht="12.75">
      <c r="D4260" s="142"/>
    </row>
    <row r="4261" ht="12.75">
      <c r="D4261" s="142"/>
    </row>
    <row r="4262" ht="12.75">
      <c r="D4262" s="142"/>
    </row>
    <row r="4263" ht="12.75">
      <c r="D4263" s="142"/>
    </row>
    <row r="4264" ht="12.75">
      <c r="D4264" s="142"/>
    </row>
    <row r="4265" ht="12.75">
      <c r="D4265" s="142"/>
    </row>
    <row r="4266" ht="12.75">
      <c r="D4266" s="142"/>
    </row>
    <row r="4267" ht="12.75">
      <c r="D4267" s="142"/>
    </row>
    <row r="4268" ht="12.75">
      <c r="D4268" s="142"/>
    </row>
    <row r="4269" ht="12.75">
      <c r="D4269" s="142"/>
    </row>
    <row r="4270" ht="12.75">
      <c r="D4270" s="142"/>
    </row>
    <row r="4271" ht="12.75">
      <c r="D4271" s="142"/>
    </row>
    <row r="4272" ht="12.75">
      <c r="D4272" s="142"/>
    </row>
    <row r="4273" ht="12.75">
      <c r="D4273" s="142"/>
    </row>
    <row r="4274" ht="12.75">
      <c r="D4274" s="142"/>
    </row>
    <row r="4275" ht="12.75">
      <c r="D4275" s="142"/>
    </row>
    <row r="4276" ht="12.75">
      <c r="D4276" s="142"/>
    </row>
    <row r="4277" ht="12.75">
      <c r="D4277" s="142"/>
    </row>
    <row r="4278" ht="12.75">
      <c r="D4278" s="142"/>
    </row>
    <row r="4279" ht="12.75">
      <c r="D4279" s="142"/>
    </row>
    <row r="4280" ht="12.75">
      <c r="D4280" s="142"/>
    </row>
    <row r="4281" ht="12.75">
      <c r="D4281" s="142"/>
    </row>
    <row r="4282" ht="12.75">
      <c r="D4282" s="142"/>
    </row>
    <row r="4283" ht="12.75">
      <c r="D4283" s="142"/>
    </row>
    <row r="4284" ht="12.75">
      <c r="D4284" s="142"/>
    </row>
    <row r="4285" ht="12.75">
      <c r="D4285" s="142"/>
    </row>
    <row r="4286" ht="12.75">
      <c r="D4286" s="142"/>
    </row>
    <row r="4287" ht="12.75">
      <c r="D4287" s="142"/>
    </row>
    <row r="4288" ht="12.75">
      <c r="D4288" s="142"/>
    </row>
    <row r="4289" ht="12.75">
      <c r="D4289" s="142"/>
    </row>
    <row r="4290" ht="12.75">
      <c r="D4290" s="142"/>
    </row>
    <row r="4291" ht="12.75">
      <c r="D4291" s="142"/>
    </row>
    <row r="4292" ht="12.75">
      <c r="D4292" s="142"/>
    </row>
    <row r="4293" ht="12.75">
      <c r="D4293" s="142"/>
    </row>
    <row r="4294" ht="12.75">
      <c r="D4294" s="142"/>
    </row>
    <row r="4295" ht="12.75">
      <c r="D4295" s="142"/>
    </row>
    <row r="4296" ht="12.75">
      <c r="D4296" s="142"/>
    </row>
    <row r="4297" ht="12.75">
      <c r="D4297" s="142"/>
    </row>
    <row r="4298" ht="12.75">
      <c r="D4298" s="142"/>
    </row>
    <row r="4299" ht="12.75">
      <c r="D4299" s="142"/>
    </row>
    <row r="4300" ht="12.75">
      <c r="D4300" s="142"/>
    </row>
    <row r="4301" ht="12.75">
      <c r="D4301" s="142"/>
    </row>
    <row r="4302" ht="12.75">
      <c r="D4302" s="142"/>
    </row>
    <row r="4303" ht="12.75">
      <c r="D4303" s="142"/>
    </row>
    <row r="4304" ht="12.75">
      <c r="D4304" s="142"/>
    </row>
    <row r="4305" ht="12.75">
      <c r="D4305" s="142"/>
    </row>
    <row r="4306" ht="12.75">
      <c r="D4306" s="142"/>
    </row>
    <row r="4307" ht="12.75">
      <c r="D4307" s="142"/>
    </row>
    <row r="4308" ht="12.75">
      <c r="D4308" s="142"/>
    </row>
    <row r="4309" ht="12.75">
      <c r="D4309" s="142"/>
    </row>
    <row r="4310" ht="12.75">
      <c r="D4310" s="142"/>
    </row>
    <row r="4311" ht="12.75">
      <c r="D4311" s="142"/>
    </row>
    <row r="4312" ht="12.75">
      <c r="D4312" s="142"/>
    </row>
    <row r="4313" ht="12.75">
      <c r="D4313" s="142"/>
    </row>
    <row r="4314" ht="12.75">
      <c r="D4314" s="142"/>
    </row>
    <row r="4315" ht="12.75">
      <c r="D4315" s="142"/>
    </row>
    <row r="4316" ht="12.75">
      <c r="D4316" s="142"/>
    </row>
    <row r="4317" ht="12.75">
      <c r="D4317" s="142"/>
    </row>
    <row r="4318" ht="12.75">
      <c r="D4318" s="142"/>
    </row>
    <row r="4319" ht="12.75">
      <c r="D4319" s="142"/>
    </row>
    <row r="4320" ht="12.75">
      <c r="D4320" s="142"/>
    </row>
    <row r="4321" ht="12.75">
      <c r="D4321" s="142"/>
    </row>
    <row r="4322" ht="12.75">
      <c r="D4322" s="142"/>
    </row>
    <row r="4323" ht="12.75">
      <c r="D4323" s="142"/>
    </row>
    <row r="4324" ht="12.75">
      <c r="D4324" s="142"/>
    </row>
    <row r="4325" ht="12.75">
      <c r="D4325" s="142"/>
    </row>
    <row r="4326" ht="12.75">
      <c r="D4326" s="142"/>
    </row>
    <row r="4327" ht="12.75">
      <c r="D4327" s="142"/>
    </row>
    <row r="4328" ht="12.75">
      <c r="D4328" s="142"/>
    </row>
    <row r="4329" ht="12.75">
      <c r="D4329" s="142"/>
    </row>
    <row r="4330" ht="12.75">
      <c r="D4330" s="142"/>
    </row>
    <row r="4331" ht="12.75">
      <c r="D4331" s="142"/>
    </row>
    <row r="4332" ht="12.75">
      <c r="D4332" s="142"/>
    </row>
    <row r="4333" ht="12.75">
      <c r="D4333" s="142"/>
    </row>
    <row r="4334" ht="12.75">
      <c r="D4334" s="142"/>
    </row>
    <row r="4335" ht="12.75">
      <c r="D4335" s="142"/>
    </row>
    <row r="4336" ht="12.75">
      <c r="D4336" s="142"/>
    </row>
    <row r="4337" ht="12.75">
      <c r="D4337" s="142"/>
    </row>
    <row r="4338" ht="12.75">
      <c r="D4338" s="142"/>
    </row>
    <row r="4339" ht="12.75">
      <c r="D4339" s="142"/>
    </row>
    <row r="4340" ht="12.75">
      <c r="D4340" s="142"/>
    </row>
    <row r="4341" ht="12.75">
      <c r="D4341" s="142"/>
    </row>
    <row r="4342" ht="12.75">
      <c r="D4342" s="142"/>
    </row>
    <row r="4343" ht="12.75">
      <c r="D4343" s="142"/>
    </row>
    <row r="4344" ht="12.75">
      <c r="D4344" s="142"/>
    </row>
    <row r="4345" ht="12.75">
      <c r="D4345" s="142"/>
    </row>
    <row r="4346" ht="12.75">
      <c r="D4346" s="142"/>
    </row>
    <row r="4347" ht="12.75">
      <c r="D4347" s="142"/>
    </row>
    <row r="4348" ht="12.75">
      <c r="D4348" s="142"/>
    </row>
    <row r="4349" ht="12.75">
      <c r="D4349" s="142"/>
    </row>
    <row r="4350" ht="12.75">
      <c r="D4350" s="142"/>
    </row>
    <row r="4351" ht="12.75">
      <c r="D4351" s="142"/>
    </row>
    <row r="4352" ht="12.75">
      <c r="D4352" s="142"/>
    </row>
    <row r="4353" ht="12.75">
      <c r="D4353" s="142"/>
    </row>
    <row r="4354" ht="12.75">
      <c r="D4354" s="142"/>
    </row>
    <row r="4355" ht="12.75">
      <c r="D4355" s="142"/>
    </row>
    <row r="4356" ht="12.75">
      <c r="D4356" s="142"/>
    </row>
    <row r="4357" ht="12.75">
      <c r="D4357" s="142"/>
    </row>
    <row r="4358" ht="12.75">
      <c r="D4358" s="142"/>
    </row>
    <row r="4359" ht="12.75">
      <c r="D4359" s="142"/>
    </row>
    <row r="4360" ht="12.75">
      <c r="D4360" s="142"/>
    </row>
    <row r="4361" ht="12.75">
      <c r="D4361" s="142"/>
    </row>
    <row r="4362" ht="12.75">
      <c r="D4362" s="142"/>
    </row>
    <row r="4363" ht="12.75">
      <c r="D4363" s="142"/>
    </row>
    <row r="4364" ht="12.75">
      <c r="D4364" s="142"/>
    </row>
    <row r="4365" ht="12.75">
      <c r="D4365" s="142"/>
    </row>
    <row r="4366" ht="12.75">
      <c r="D4366" s="142"/>
    </row>
    <row r="4367" ht="12.75">
      <c r="D4367" s="142"/>
    </row>
    <row r="4368" ht="12.75">
      <c r="D4368" s="142"/>
    </row>
    <row r="4369" ht="12.75">
      <c r="D4369" s="142"/>
    </row>
    <row r="4370" ht="12.75">
      <c r="D4370" s="142"/>
    </row>
    <row r="4371" ht="12.75">
      <c r="D4371" s="142"/>
    </row>
    <row r="4372" ht="12.75">
      <c r="D4372" s="142"/>
    </row>
    <row r="4373" ht="12.75">
      <c r="D4373" s="142"/>
    </row>
    <row r="4374" ht="12.75">
      <c r="D4374" s="142"/>
    </row>
    <row r="4375" ht="12.75">
      <c r="D4375" s="142"/>
    </row>
    <row r="4376" ht="12.75">
      <c r="D4376" s="142"/>
    </row>
    <row r="4377" ht="12.75">
      <c r="D4377" s="142"/>
    </row>
    <row r="4378" ht="12.75">
      <c r="D4378" s="142"/>
    </row>
    <row r="4379" ht="12.75">
      <c r="D4379" s="142"/>
    </row>
    <row r="4380" ht="12.75">
      <c r="D4380" s="142"/>
    </row>
    <row r="4381" ht="12.75">
      <c r="D4381" s="142"/>
    </row>
    <row r="4382" ht="12.75">
      <c r="D4382" s="142"/>
    </row>
    <row r="4383" ht="12.75">
      <c r="D4383" s="142"/>
    </row>
    <row r="4384" ht="12.75">
      <c r="D4384" s="142"/>
    </row>
    <row r="4385" ht="12.75">
      <c r="D4385" s="142"/>
    </row>
    <row r="4386" ht="12.75">
      <c r="D4386" s="142"/>
    </row>
    <row r="4387" ht="12.75">
      <c r="D4387" s="142"/>
    </row>
    <row r="4388" ht="12.75">
      <c r="D4388" s="142"/>
    </row>
    <row r="4389" ht="12.75">
      <c r="D4389" s="142"/>
    </row>
    <row r="4390" ht="12.75">
      <c r="D4390" s="142"/>
    </row>
    <row r="4391" ht="12.75">
      <c r="D4391" s="142"/>
    </row>
    <row r="4392" ht="12.75">
      <c r="D4392" s="142"/>
    </row>
    <row r="4393" ht="12.75">
      <c r="D4393" s="142"/>
    </row>
    <row r="4394" ht="12.75">
      <c r="D4394" s="142"/>
    </row>
    <row r="4395" ht="12.75">
      <c r="D4395" s="142"/>
    </row>
    <row r="4396" ht="12.75">
      <c r="D4396" s="142"/>
    </row>
    <row r="4397" ht="12.75">
      <c r="D4397" s="142"/>
    </row>
    <row r="4398" ht="12.75">
      <c r="D4398" s="142"/>
    </row>
    <row r="4399" ht="12.75">
      <c r="D4399" s="142"/>
    </row>
    <row r="4400" ht="12.75">
      <c r="D4400" s="142"/>
    </row>
    <row r="4401" ht="12.75">
      <c r="D4401" s="142"/>
    </row>
    <row r="4402" ht="12.75">
      <c r="D4402" s="142"/>
    </row>
    <row r="4403" ht="12.75">
      <c r="D4403" s="142"/>
    </row>
    <row r="4404" ht="12.75">
      <c r="D4404" s="142"/>
    </row>
    <row r="4405" ht="12.75">
      <c r="D4405" s="142"/>
    </row>
    <row r="4406" ht="12.75">
      <c r="D4406" s="142"/>
    </row>
    <row r="4407" ht="12.75">
      <c r="D4407" s="142"/>
    </row>
    <row r="4408" ht="12.75">
      <c r="D4408" s="142"/>
    </row>
    <row r="4409" ht="12.75">
      <c r="D4409" s="142"/>
    </row>
    <row r="4410" ht="12.75">
      <c r="D4410" s="142"/>
    </row>
    <row r="4411" ht="12.75">
      <c r="D4411" s="142"/>
    </row>
    <row r="4412" ht="12.75">
      <c r="D4412" s="142"/>
    </row>
    <row r="4413" ht="12.75">
      <c r="D4413" s="142"/>
    </row>
    <row r="4414" ht="12.75">
      <c r="D4414" s="142"/>
    </row>
    <row r="4415" ht="12.75">
      <c r="D4415" s="142"/>
    </row>
    <row r="4416" ht="12.75">
      <c r="D4416" s="142"/>
    </row>
    <row r="4417" ht="12.75">
      <c r="D4417" s="142"/>
    </row>
    <row r="4418" ht="12.75">
      <c r="D4418" s="142"/>
    </row>
    <row r="4419" ht="12.75">
      <c r="D4419" s="142"/>
    </row>
    <row r="4420" ht="12.75">
      <c r="D4420" s="142"/>
    </row>
    <row r="4421" ht="12.75">
      <c r="D4421" s="142"/>
    </row>
    <row r="4422" ht="12.75">
      <c r="D4422" s="142"/>
    </row>
    <row r="4423" ht="12.75">
      <c r="D4423" s="142"/>
    </row>
    <row r="4424" ht="12.75">
      <c r="D4424" s="142"/>
    </row>
    <row r="4425" ht="12.75">
      <c r="D4425" s="142"/>
    </row>
    <row r="4426" ht="12.75">
      <c r="D4426" s="142"/>
    </row>
    <row r="4427" ht="12.75">
      <c r="D4427" s="142"/>
    </row>
    <row r="4428" ht="12.75">
      <c r="D4428" s="142"/>
    </row>
    <row r="4429" ht="12.75">
      <c r="D4429" s="142"/>
    </row>
    <row r="4430" ht="12.75">
      <c r="D4430" s="142"/>
    </row>
    <row r="4431" ht="12.75">
      <c r="D4431" s="142"/>
    </row>
    <row r="4432" ht="12.75">
      <c r="D4432" s="142"/>
    </row>
    <row r="4433" ht="12.75">
      <c r="D4433" s="142"/>
    </row>
    <row r="4434" ht="12.75">
      <c r="D4434" s="142"/>
    </row>
    <row r="4435" ht="12.75">
      <c r="D4435" s="142"/>
    </row>
    <row r="4436" ht="12.75">
      <c r="D4436" s="142"/>
    </row>
    <row r="4437" ht="12.75">
      <c r="D4437" s="142"/>
    </row>
    <row r="4438" ht="12.75">
      <c r="D4438" s="142"/>
    </row>
    <row r="4439" ht="12.75">
      <c r="D4439" s="142"/>
    </row>
    <row r="4440" ht="12.75">
      <c r="D4440" s="142"/>
    </row>
    <row r="4441" ht="12.75">
      <c r="D4441" s="142"/>
    </row>
    <row r="4442" ht="12.75">
      <c r="D4442" s="142"/>
    </row>
    <row r="4443" ht="12.75">
      <c r="D4443" s="142"/>
    </row>
    <row r="4444" ht="12.75">
      <c r="D4444" s="142"/>
    </row>
    <row r="4445" ht="12.75">
      <c r="D4445" s="142"/>
    </row>
    <row r="4446" ht="12.75">
      <c r="D4446" s="142"/>
    </row>
    <row r="4447" ht="12.75">
      <c r="D4447" s="142"/>
    </row>
    <row r="4448" ht="12.75">
      <c r="D4448" s="142"/>
    </row>
    <row r="4449" ht="12.75">
      <c r="D4449" s="142"/>
    </row>
    <row r="4450" ht="12.75">
      <c r="D4450" s="142"/>
    </row>
    <row r="4451" ht="12.75">
      <c r="D4451" s="142"/>
    </row>
    <row r="4452" ht="12.75">
      <c r="D4452" s="142"/>
    </row>
    <row r="4453" ht="12.75">
      <c r="D4453" s="142"/>
    </row>
    <row r="4454" ht="12.75">
      <c r="D4454" s="142"/>
    </row>
    <row r="4455" ht="12.75">
      <c r="D4455" s="142"/>
    </row>
    <row r="4456" ht="12.75">
      <c r="D4456" s="142"/>
    </row>
    <row r="4457" ht="12.75">
      <c r="D4457" s="142"/>
    </row>
    <row r="4458" ht="12.75">
      <c r="D4458" s="142"/>
    </row>
    <row r="4459" ht="12.75">
      <c r="D4459" s="142"/>
    </row>
    <row r="4460" ht="12.75">
      <c r="D4460" s="142"/>
    </row>
    <row r="4461" ht="12.75">
      <c r="D4461" s="142"/>
    </row>
    <row r="4462" ht="12.75">
      <c r="D4462" s="142"/>
    </row>
    <row r="4463" ht="12.75">
      <c r="D4463" s="142"/>
    </row>
    <row r="4464" ht="12.75">
      <c r="D4464" s="142"/>
    </row>
    <row r="4465" ht="12.75">
      <c r="D4465" s="142"/>
    </row>
    <row r="4466" ht="12.75">
      <c r="D4466" s="142"/>
    </row>
    <row r="4467" ht="12.75">
      <c r="D4467" s="142"/>
    </row>
    <row r="4468" ht="12.75">
      <c r="D4468" s="142"/>
    </row>
    <row r="4469" ht="12.75">
      <c r="D4469" s="142"/>
    </row>
    <row r="4470" ht="12.75">
      <c r="D4470" s="142"/>
    </row>
    <row r="4471" ht="12.75">
      <c r="D4471" s="142"/>
    </row>
    <row r="4472" ht="12.75">
      <c r="D4472" s="142"/>
    </row>
    <row r="4473" ht="12.75">
      <c r="D4473" s="142"/>
    </row>
    <row r="4474" ht="12.75">
      <c r="D4474" s="142"/>
    </row>
    <row r="4475" ht="12.75">
      <c r="D4475" s="142"/>
    </row>
    <row r="4476" ht="12.75">
      <c r="D4476" s="142"/>
    </row>
    <row r="4477" ht="12.75">
      <c r="D4477" s="142"/>
    </row>
    <row r="4478" ht="12.75">
      <c r="D4478" s="142"/>
    </row>
    <row r="4479" ht="12.75">
      <c r="D4479" s="142"/>
    </row>
    <row r="4480" ht="12.75">
      <c r="D4480" s="142"/>
    </row>
    <row r="4481" ht="12.75">
      <c r="D4481" s="142"/>
    </row>
    <row r="4482" ht="12.75">
      <c r="D4482" s="142"/>
    </row>
    <row r="4483" ht="12.75">
      <c r="D4483" s="142"/>
    </row>
    <row r="4484" ht="12.75">
      <c r="D4484" s="142"/>
    </row>
    <row r="4485" ht="12.75">
      <c r="D4485" s="142"/>
    </row>
    <row r="4486" ht="12.75">
      <c r="D4486" s="142"/>
    </row>
    <row r="4487" ht="12.75">
      <c r="D4487" s="142"/>
    </row>
    <row r="4488" ht="12.75">
      <c r="D4488" s="142"/>
    </row>
    <row r="4489" ht="12.75">
      <c r="D4489" s="142"/>
    </row>
    <row r="4490" ht="12.75">
      <c r="D4490" s="142"/>
    </row>
    <row r="4491" ht="12.75">
      <c r="D4491" s="142"/>
    </row>
    <row r="4492" ht="12.75">
      <c r="D4492" s="142"/>
    </row>
    <row r="4493" ht="12.75">
      <c r="D4493" s="142"/>
    </row>
    <row r="4494" ht="12.75">
      <c r="D4494" s="142"/>
    </row>
    <row r="4495" ht="12.75">
      <c r="D4495" s="142"/>
    </row>
    <row r="4496" ht="12.75">
      <c r="D4496" s="142"/>
    </row>
    <row r="4497" ht="12.75">
      <c r="D4497" s="142"/>
    </row>
    <row r="4498" ht="12.75">
      <c r="D4498" s="142"/>
    </row>
    <row r="4499" ht="12.75">
      <c r="D4499" s="142"/>
    </row>
    <row r="4500" ht="12.75">
      <c r="D4500" s="142"/>
    </row>
    <row r="4501" ht="12.75">
      <c r="D4501" s="142"/>
    </row>
    <row r="4502" ht="12.75">
      <c r="D4502" s="142"/>
    </row>
    <row r="4503" ht="12.75">
      <c r="D4503" s="142"/>
    </row>
    <row r="4504" ht="12.75">
      <c r="D4504" s="142"/>
    </row>
    <row r="4505" ht="12.75">
      <c r="D4505" s="142"/>
    </row>
    <row r="4506" ht="12.75">
      <c r="D4506" s="142"/>
    </row>
    <row r="4507" ht="12.75">
      <c r="D4507" s="142"/>
    </row>
    <row r="4508" ht="12.75">
      <c r="D4508" s="142"/>
    </row>
    <row r="4509" ht="12.75">
      <c r="D4509" s="142"/>
    </row>
    <row r="4510" ht="12.75">
      <c r="D4510" s="142"/>
    </row>
    <row r="4511" ht="12.75">
      <c r="D4511" s="142"/>
    </row>
    <row r="4512" ht="12.75">
      <c r="D4512" s="142"/>
    </row>
    <row r="4513" ht="12.75">
      <c r="D4513" s="142"/>
    </row>
    <row r="4514" ht="12.75">
      <c r="D4514" s="142"/>
    </row>
    <row r="4515" ht="12.75">
      <c r="D4515" s="142"/>
    </row>
    <row r="4516" ht="12.75">
      <c r="D4516" s="142"/>
    </row>
    <row r="4517" ht="12.75">
      <c r="D4517" s="142"/>
    </row>
    <row r="4518" ht="12.75">
      <c r="D4518" s="142"/>
    </row>
    <row r="4519" ht="12.75">
      <c r="D4519" s="142"/>
    </row>
    <row r="4520" ht="12.75">
      <c r="D4520" s="142"/>
    </row>
    <row r="4521" ht="12.75">
      <c r="D4521" s="142"/>
    </row>
    <row r="4522" ht="12.75">
      <c r="D4522" s="142"/>
    </row>
    <row r="4523" ht="12.75">
      <c r="D4523" s="142"/>
    </row>
    <row r="4524" ht="12.75">
      <c r="D4524" s="142"/>
    </row>
    <row r="4525" ht="12.75">
      <c r="D4525" s="142"/>
    </row>
    <row r="4526" ht="12.75">
      <c r="D4526" s="142"/>
    </row>
    <row r="4527" ht="12.75">
      <c r="D4527" s="142"/>
    </row>
    <row r="4528" ht="12.75">
      <c r="D4528" s="142"/>
    </row>
    <row r="4529" ht="12.75">
      <c r="D4529" s="142"/>
    </row>
    <row r="4530" ht="12.75">
      <c r="D4530" s="142"/>
    </row>
    <row r="4531" ht="12.75">
      <c r="D4531" s="142"/>
    </row>
    <row r="4532" ht="12.75">
      <c r="D4532" s="142"/>
    </row>
    <row r="4533" ht="12.75">
      <c r="D4533" s="142"/>
    </row>
    <row r="4534" ht="12.75">
      <c r="D4534" s="142"/>
    </row>
    <row r="4535" ht="12.75">
      <c r="D4535" s="142"/>
    </row>
    <row r="4536" ht="12.75">
      <c r="D4536" s="142"/>
    </row>
    <row r="4537" ht="12.75">
      <c r="D4537" s="142"/>
    </row>
    <row r="4538" ht="12.75">
      <c r="D4538" s="142"/>
    </row>
    <row r="4539" ht="12.75">
      <c r="D4539" s="142"/>
    </row>
    <row r="4540" ht="12.75">
      <c r="D4540" s="142"/>
    </row>
    <row r="4541" ht="12.75">
      <c r="D4541" s="142"/>
    </row>
    <row r="4542" ht="12.75">
      <c r="D4542" s="142"/>
    </row>
    <row r="4543" ht="12.75">
      <c r="D4543" s="142"/>
    </row>
    <row r="4544" ht="12.75">
      <c r="D4544" s="142"/>
    </row>
    <row r="4545" ht="12.75">
      <c r="D4545" s="142"/>
    </row>
    <row r="4546" ht="12.75">
      <c r="D4546" s="142"/>
    </row>
    <row r="4547" ht="12.75">
      <c r="D4547" s="142"/>
    </row>
    <row r="4548" ht="12.75">
      <c r="D4548" s="142"/>
    </row>
    <row r="4549" ht="12.75">
      <c r="D4549" s="142"/>
    </row>
    <row r="4550" ht="12.75">
      <c r="D4550" s="142"/>
    </row>
    <row r="4551" ht="12.75">
      <c r="D4551" s="142"/>
    </row>
    <row r="4552" ht="12.75">
      <c r="D4552" s="142"/>
    </row>
    <row r="4553" ht="12.75">
      <c r="D4553" s="142"/>
    </row>
    <row r="4554" ht="12.75">
      <c r="D4554" s="142"/>
    </row>
    <row r="4555" ht="12.75">
      <c r="D4555" s="142"/>
    </row>
    <row r="4556" ht="12.75">
      <c r="D4556" s="142"/>
    </row>
    <row r="4557" ht="12.75">
      <c r="D4557" s="142"/>
    </row>
    <row r="4558" ht="12.75">
      <c r="D4558" s="142"/>
    </row>
    <row r="4559" ht="12.75">
      <c r="D4559" s="142"/>
    </row>
    <row r="4560" ht="12.75">
      <c r="D4560" s="142"/>
    </row>
    <row r="4561" ht="12.75">
      <c r="D4561" s="142"/>
    </row>
    <row r="4562" ht="12.75">
      <c r="D4562" s="142"/>
    </row>
    <row r="4563" ht="12.75">
      <c r="D4563" s="142"/>
    </row>
    <row r="4564" ht="12.75">
      <c r="D4564" s="142"/>
    </row>
    <row r="4565" ht="12.75">
      <c r="D4565" s="142"/>
    </row>
    <row r="4566" ht="12.75">
      <c r="D4566" s="142"/>
    </row>
    <row r="4567" ht="12.75">
      <c r="D4567" s="142"/>
    </row>
    <row r="4568" ht="12.75">
      <c r="D4568" s="142"/>
    </row>
    <row r="4569" ht="12.75">
      <c r="D4569" s="142"/>
    </row>
    <row r="4570" ht="12.75">
      <c r="D4570" s="142"/>
    </row>
    <row r="4571" ht="12.75">
      <c r="D4571" s="142"/>
    </row>
    <row r="4572" ht="12.75">
      <c r="D4572" s="142"/>
    </row>
    <row r="4573" ht="12.75">
      <c r="D4573" s="142"/>
    </row>
    <row r="4574" ht="12.75">
      <c r="D4574" s="142"/>
    </row>
    <row r="4575" ht="12.75">
      <c r="D4575" s="142"/>
    </row>
    <row r="4576" ht="12.75">
      <c r="D4576" s="142"/>
    </row>
    <row r="4577" ht="12.75">
      <c r="D4577" s="142"/>
    </row>
    <row r="4578" ht="12.75">
      <c r="D4578" s="142"/>
    </row>
    <row r="4579" ht="12.75">
      <c r="D4579" s="142"/>
    </row>
    <row r="4580" ht="12.75">
      <c r="D4580" s="142"/>
    </row>
    <row r="4581" ht="12.75">
      <c r="D4581" s="142"/>
    </row>
    <row r="4582" ht="12.75">
      <c r="D4582" s="142"/>
    </row>
    <row r="4583" ht="12.75">
      <c r="D4583" s="142"/>
    </row>
    <row r="4584" ht="12.75">
      <c r="D4584" s="142"/>
    </row>
    <row r="4585" ht="12.75">
      <c r="D4585" s="142"/>
    </row>
    <row r="4586" ht="12.75">
      <c r="D4586" s="142"/>
    </row>
    <row r="4587" ht="12.75">
      <c r="D4587" s="142"/>
    </row>
    <row r="4588" ht="12.75">
      <c r="D4588" s="142"/>
    </row>
    <row r="4589" ht="12.75">
      <c r="D4589" s="142"/>
    </row>
    <row r="4590" ht="12.75">
      <c r="D4590" s="142"/>
    </row>
    <row r="4591" ht="12.75">
      <c r="D4591" s="142"/>
    </row>
    <row r="4592" ht="12.75">
      <c r="D4592" s="142"/>
    </row>
    <row r="4593" ht="12.75">
      <c r="D4593" s="142"/>
    </row>
    <row r="4594" ht="12.75">
      <c r="D4594" s="142"/>
    </row>
    <row r="4595" ht="12.75">
      <c r="D4595" s="142"/>
    </row>
    <row r="4596" ht="12.75">
      <c r="D4596" s="142"/>
    </row>
    <row r="4597" ht="12.75">
      <c r="D4597" s="142"/>
    </row>
    <row r="4598" ht="12.75">
      <c r="D4598" s="142"/>
    </row>
    <row r="4599" ht="12.75">
      <c r="D4599" s="142"/>
    </row>
    <row r="4600" ht="12.75">
      <c r="D4600" s="142"/>
    </row>
    <row r="4601" ht="12.75">
      <c r="D4601" s="142"/>
    </row>
    <row r="4602" ht="12.75">
      <c r="D4602" s="142"/>
    </row>
    <row r="4603" ht="12.75">
      <c r="D4603" s="142"/>
    </row>
    <row r="4604" ht="12.75">
      <c r="D4604" s="142"/>
    </row>
    <row r="4605" ht="12.75">
      <c r="D4605" s="142"/>
    </row>
    <row r="4606" ht="12.75">
      <c r="D4606" s="142"/>
    </row>
    <row r="4607" ht="12.75">
      <c r="D4607" s="142"/>
    </row>
    <row r="4608" ht="12.75">
      <c r="D4608" s="142"/>
    </row>
    <row r="4609" ht="12.75">
      <c r="D4609" s="142"/>
    </row>
    <row r="4610" ht="12.75">
      <c r="D4610" s="142"/>
    </row>
    <row r="4611" ht="12.75">
      <c r="D4611" s="142"/>
    </row>
    <row r="4612" ht="12.75">
      <c r="D4612" s="142"/>
    </row>
    <row r="4613" ht="12.75">
      <c r="D4613" s="142"/>
    </row>
    <row r="4614" ht="12.75">
      <c r="D4614" s="142"/>
    </row>
    <row r="4615" ht="12.75">
      <c r="D4615" s="142"/>
    </row>
    <row r="4616" ht="12.75">
      <c r="D4616" s="142"/>
    </row>
    <row r="4617" ht="12.75">
      <c r="D4617" s="142"/>
    </row>
    <row r="4618" ht="12.75">
      <c r="D4618" s="142"/>
    </row>
    <row r="4619" ht="12.75">
      <c r="D4619" s="142"/>
    </row>
    <row r="4620" ht="12.75">
      <c r="D4620" s="142"/>
    </row>
    <row r="4621" ht="12.75">
      <c r="D4621" s="142"/>
    </row>
    <row r="4622" ht="12.75">
      <c r="D4622" s="142"/>
    </row>
    <row r="4623" ht="12.75">
      <c r="D4623" s="142"/>
    </row>
    <row r="4624" ht="12.75">
      <c r="D4624" s="142"/>
    </row>
    <row r="4625" ht="12.75">
      <c r="D4625" s="142"/>
    </row>
    <row r="4626" ht="12.75">
      <c r="D4626" s="142"/>
    </row>
    <row r="4627" ht="12.75">
      <c r="D4627" s="142"/>
    </row>
    <row r="4628" ht="12.75">
      <c r="D4628" s="142"/>
    </row>
    <row r="4629" ht="12.75">
      <c r="D4629" s="142"/>
    </row>
    <row r="4630" ht="12.75">
      <c r="D4630" s="142"/>
    </row>
    <row r="4631" ht="12.75">
      <c r="D4631" s="142"/>
    </row>
    <row r="4632" ht="12.75">
      <c r="D4632" s="142"/>
    </row>
    <row r="4633" ht="12.75">
      <c r="D4633" s="142"/>
    </row>
    <row r="4634" ht="12.75">
      <c r="D4634" s="142"/>
    </row>
    <row r="4635" ht="12.75">
      <c r="D4635" s="142"/>
    </row>
    <row r="4636" ht="12.75">
      <c r="D4636" s="142"/>
    </row>
    <row r="4637" ht="12.75">
      <c r="D4637" s="142"/>
    </row>
    <row r="4638" ht="12.75">
      <c r="D4638" s="142"/>
    </row>
    <row r="4639" ht="12.75">
      <c r="D4639" s="142"/>
    </row>
    <row r="4640" ht="12.75">
      <c r="D4640" s="142"/>
    </row>
    <row r="4641" ht="12.75">
      <c r="D4641" s="142"/>
    </row>
    <row r="4642" ht="12.75">
      <c r="D4642" s="142"/>
    </row>
    <row r="4643" ht="12.75">
      <c r="D4643" s="142"/>
    </row>
    <row r="4644" ht="12.75">
      <c r="D4644" s="142"/>
    </row>
    <row r="4645" ht="12.75">
      <c r="D4645" s="142"/>
    </row>
    <row r="4646" ht="12.75">
      <c r="D4646" s="142"/>
    </row>
    <row r="4647" ht="12.75">
      <c r="D4647" s="142"/>
    </row>
    <row r="4648" ht="12.75">
      <c r="D4648" s="142"/>
    </row>
    <row r="4649" ht="12.75">
      <c r="D4649" s="142"/>
    </row>
    <row r="4650" ht="12.75">
      <c r="D4650" s="142"/>
    </row>
    <row r="4651" ht="12.75">
      <c r="D4651" s="142"/>
    </row>
    <row r="4652" ht="12.75">
      <c r="D4652" s="142"/>
    </row>
    <row r="4653" ht="12.75">
      <c r="D4653" s="142"/>
    </row>
    <row r="4654" ht="12.75">
      <c r="D4654" s="142"/>
    </row>
    <row r="4655" ht="12.75">
      <c r="D4655" s="142"/>
    </row>
    <row r="4656" ht="12.75">
      <c r="D4656" s="142"/>
    </row>
    <row r="4657" ht="12.75">
      <c r="D4657" s="142"/>
    </row>
    <row r="4658" ht="12.75">
      <c r="D4658" s="142"/>
    </row>
    <row r="4659" ht="12.75">
      <c r="D4659" s="142"/>
    </row>
    <row r="4660" ht="12.75">
      <c r="D4660" s="142"/>
    </row>
    <row r="4661" ht="12.75">
      <c r="D4661" s="142"/>
    </row>
    <row r="4662" ht="12.75">
      <c r="D4662" s="142"/>
    </row>
    <row r="4663" ht="12.75">
      <c r="D4663" s="142"/>
    </row>
    <row r="4664" ht="12.75">
      <c r="D4664" s="142"/>
    </row>
    <row r="4665" ht="12.75">
      <c r="D4665" s="142"/>
    </row>
    <row r="4666" ht="12.75">
      <c r="D4666" s="142"/>
    </row>
    <row r="4667" ht="12.75">
      <c r="D4667" s="142"/>
    </row>
    <row r="4668" ht="12.75">
      <c r="D4668" s="142"/>
    </row>
    <row r="4669" ht="12.75">
      <c r="D4669" s="142"/>
    </row>
    <row r="4670" ht="12.75">
      <c r="D4670" s="142"/>
    </row>
    <row r="4671" ht="12.75">
      <c r="D4671" s="142"/>
    </row>
    <row r="4672" ht="12.75">
      <c r="D4672" s="142"/>
    </row>
    <row r="4673" ht="12.75">
      <c r="D4673" s="142"/>
    </row>
    <row r="4674" ht="12.75">
      <c r="D4674" s="142"/>
    </row>
    <row r="4675" ht="12.75">
      <c r="D4675" s="142"/>
    </row>
    <row r="4676" ht="12.75">
      <c r="D4676" s="142"/>
    </row>
    <row r="4677" ht="12.75">
      <c r="D4677" s="142"/>
    </row>
    <row r="4678" ht="12.75">
      <c r="D4678" s="142"/>
    </row>
    <row r="4679" ht="12.75">
      <c r="D4679" s="142"/>
    </row>
    <row r="4680" ht="12.75">
      <c r="D4680" s="142"/>
    </row>
    <row r="4681" ht="12.75">
      <c r="D4681" s="142"/>
    </row>
    <row r="4682" ht="12.75">
      <c r="D4682" s="142"/>
    </row>
    <row r="4683" ht="12.75">
      <c r="D4683" s="142"/>
    </row>
    <row r="4684" ht="12.75">
      <c r="D4684" s="142"/>
    </row>
    <row r="4685" ht="12.75">
      <c r="D4685" s="142"/>
    </row>
    <row r="4686" ht="12.75">
      <c r="D4686" s="142"/>
    </row>
    <row r="4687" ht="12.75">
      <c r="D4687" s="142"/>
    </row>
    <row r="4688" ht="12.75">
      <c r="D4688" s="142"/>
    </row>
    <row r="4689" ht="12.75">
      <c r="D4689" s="142"/>
    </row>
    <row r="4690" ht="12.75">
      <c r="D4690" s="142"/>
    </row>
    <row r="4691" ht="12.75">
      <c r="D4691" s="142"/>
    </row>
    <row r="4692" ht="12.75">
      <c r="D4692" s="142"/>
    </row>
    <row r="4693" ht="12.75">
      <c r="D4693" s="142"/>
    </row>
    <row r="4694" ht="12.75">
      <c r="D4694" s="142"/>
    </row>
    <row r="4695" ht="12.75">
      <c r="D4695" s="142"/>
    </row>
    <row r="4696" ht="12.75">
      <c r="D4696" s="142"/>
    </row>
    <row r="4697" ht="12.75">
      <c r="D4697" s="142"/>
    </row>
    <row r="4698" ht="12.75">
      <c r="D4698" s="142"/>
    </row>
    <row r="4699" ht="12.75">
      <c r="D4699" s="142"/>
    </row>
    <row r="4700" ht="12.75">
      <c r="D4700" s="142"/>
    </row>
    <row r="4701" ht="12.75">
      <c r="D4701" s="142"/>
    </row>
    <row r="4702" ht="12.75">
      <c r="D4702" s="142"/>
    </row>
    <row r="4703" ht="12.75">
      <c r="D4703" s="142"/>
    </row>
    <row r="4704" ht="12.75">
      <c r="D4704" s="142"/>
    </row>
    <row r="4705" ht="12.75">
      <c r="D4705" s="142"/>
    </row>
    <row r="4706" ht="12.75">
      <c r="D4706" s="142"/>
    </row>
    <row r="4707" ht="12.75">
      <c r="D4707" s="142"/>
    </row>
    <row r="4708" ht="12.75">
      <c r="D4708" s="142"/>
    </row>
    <row r="4709" ht="12.75">
      <c r="D4709" s="142"/>
    </row>
    <row r="4710" ht="12.75">
      <c r="D4710" s="142"/>
    </row>
    <row r="4711" ht="12.75">
      <c r="D4711" s="142"/>
    </row>
    <row r="4712" ht="12.75">
      <c r="D4712" s="142"/>
    </row>
    <row r="4713" ht="12.75">
      <c r="D4713" s="142"/>
    </row>
    <row r="4714" ht="12.75">
      <c r="D4714" s="142"/>
    </row>
    <row r="4715" ht="12.75">
      <c r="D4715" s="142"/>
    </row>
    <row r="4716" ht="12.75">
      <c r="D4716" s="142"/>
    </row>
    <row r="4717" ht="12.75">
      <c r="D4717" s="142"/>
    </row>
    <row r="4718" ht="12.75">
      <c r="D4718" s="142"/>
    </row>
    <row r="4719" ht="12.75">
      <c r="D4719" s="142"/>
    </row>
    <row r="4720" ht="12.75">
      <c r="D4720" s="142"/>
    </row>
    <row r="4721" ht="12.75">
      <c r="D4721" s="142"/>
    </row>
    <row r="4722" ht="12.75">
      <c r="D4722" s="142"/>
    </row>
    <row r="4723" ht="12.75">
      <c r="D4723" s="142"/>
    </row>
    <row r="4724" ht="12.75">
      <c r="D4724" s="142"/>
    </row>
    <row r="4725" ht="12.75">
      <c r="D4725" s="142"/>
    </row>
    <row r="4726" ht="12.75">
      <c r="D4726" s="142"/>
    </row>
    <row r="4727" ht="12.75">
      <c r="D4727" s="142"/>
    </row>
    <row r="4728" ht="12.75">
      <c r="D4728" s="142"/>
    </row>
    <row r="4729" ht="12.75">
      <c r="D4729" s="142"/>
    </row>
    <row r="4730" ht="12.75">
      <c r="D4730" s="142"/>
    </row>
    <row r="4731" ht="12.75">
      <c r="D4731" s="142"/>
    </row>
    <row r="4732" ht="12.75">
      <c r="D4732" s="142"/>
    </row>
    <row r="4733" ht="12.75">
      <c r="D4733" s="142"/>
    </row>
    <row r="4734" ht="12.75">
      <c r="D4734" s="142"/>
    </row>
    <row r="4735" ht="12.75">
      <c r="D4735" s="142"/>
    </row>
    <row r="4736" ht="12.75">
      <c r="D4736" s="142"/>
    </row>
    <row r="4737" ht="12.75">
      <c r="D4737" s="142"/>
    </row>
    <row r="4738" ht="12.75">
      <c r="D4738" s="142"/>
    </row>
    <row r="4739" ht="12.75">
      <c r="D4739" s="142"/>
    </row>
    <row r="4740" ht="12.75">
      <c r="D4740" s="142"/>
    </row>
    <row r="4741" ht="12.75">
      <c r="D4741" s="142"/>
    </row>
    <row r="4742" ht="12.75">
      <c r="D4742" s="142"/>
    </row>
    <row r="4743" ht="12.75">
      <c r="D4743" s="142"/>
    </row>
    <row r="4744" ht="12.75">
      <c r="D4744" s="142"/>
    </row>
    <row r="4745" ht="12.75">
      <c r="D4745" s="142"/>
    </row>
    <row r="4746" ht="12.75">
      <c r="D4746" s="142"/>
    </row>
    <row r="4747" ht="12.75">
      <c r="D4747" s="142"/>
    </row>
    <row r="4748" ht="12.75">
      <c r="D4748" s="142"/>
    </row>
    <row r="4749" ht="12.75">
      <c r="D4749" s="142"/>
    </row>
    <row r="4750" ht="12.75">
      <c r="D4750" s="142"/>
    </row>
    <row r="4751" ht="12.75">
      <c r="D4751" s="142"/>
    </row>
    <row r="4752" ht="12.75">
      <c r="D4752" s="142"/>
    </row>
    <row r="4753" ht="12.75">
      <c r="D4753" s="142"/>
    </row>
    <row r="4754" ht="12.75">
      <c r="D4754" s="142"/>
    </row>
    <row r="4755" ht="12.75">
      <c r="D4755" s="142"/>
    </row>
    <row r="4756" ht="12.75">
      <c r="D4756" s="142"/>
    </row>
    <row r="4757" ht="12.75">
      <c r="D4757" s="142"/>
    </row>
    <row r="4758" ht="12.75">
      <c r="D4758" s="142"/>
    </row>
    <row r="4759" ht="12.75">
      <c r="D4759" s="142"/>
    </row>
    <row r="4760" ht="12.75">
      <c r="D4760" s="142"/>
    </row>
    <row r="4761" ht="12.75">
      <c r="D4761" s="142"/>
    </row>
    <row r="4762" ht="12.75">
      <c r="D4762" s="142"/>
    </row>
    <row r="4763" ht="12.75">
      <c r="D4763" s="142"/>
    </row>
    <row r="4764" ht="12.75">
      <c r="D4764" s="142"/>
    </row>
    <row r="4765" ht="12.75">
      <c r="D4765" s="142"/>
    </row>
    <row r="4766" ht="12.75">
      <c r="D4766" s="142"/>
    </row>
    <row r="4767" ht="12.75">
      <c r="D4767" s="142"/>
    </row>
    <row r="4768" ht="12.75">
      <c r="D4768" s="142"/>
    </row>
    <row r="4769" ht="12.75">
      <c r="D4769" s="142"/>
    </row>
    <row r="4770" ht="12.75">
      <c r="D4770" s="142"/>
    </row>
    <row r="4771" ht="12.75">
      <c r="D4771" s="142"/>
    </row>
    <row r="4772" ht="12.75">
      <c r="D4772" s="142"/>
    </row>
    <row r="4773" ht="12.75">
      <c r="D4773" s="142"/>
    </row>
    <row r="4774" ht="12.75">
      <c r="D4774" s="142"/>
    </row>
    <row r="4775" ht="12.75">
      <c r="D4775" s="142"/>
    </row>
    <row r="4776" ht="12.75">
      <c r="D4776" s="142"/>
    </row>
    <row r="4777" ht="12.75">
      <c r="D4777" s="142"/>
    </row>
    <row r="4778" ht="12.75">
      <c r="D4778" s="142"/>
    </row>
    <row r="4779" ht="12.75">
      <c r="D4779" s="142"/>
    </row>
    <row r="4780" ht="12.75">
      <c r="D4780" s="142"/>
    </row>
    <row r="4781" ht="12.75">
      <c r="D4781" s="142"/>
    </row>
    <row r="4782" ht="12.75">
      <c r="D4782" s="142"/>
    </row>
    <row r="4783" ht="12.75">
      <c r="D4783" s="142"/>
    </row>
    <row r="4784" ht="12.75">
      <c r="D4784" s="142"/>
    </row>
    <row r="4785" ht="12.75">
      <c r="D4785" s="142"/>
    </row>
    <row r="4786" ht="12.75">
      <c r="D4786" s="142"/>
    </row>
    <row r="4787" ht="12.75">
      <c r="D4787" s="142"/>
    </row>
    <row r="4788" ht="12.75">
      <c r="D4788" s="142"/>
    </row>
    <row r="4789" ht="12.75">
      <c r="D4789" s="142"/>
    </row>
    <row r="4790" ht="12.75">
      <c r="D4790" s="142"/>
    </row>
    <row r="4791" ht="12.75">
      <c r="D4791" s="142"/>
    </row>
    <row r="4792" ht="12.75">
      <c r="D4792" s="142"/>
    </row>
    <row r="4793" ht="12.75">
      <c r="D4793" s="142"/>
    </row>
    <row r="4794" ht="12.75">
      <c r="D4794" s="142"/>
    </row>
    <row r="4795" ht="12.75">
      <c r="D4795" s="142"/>
    </row>
    <row r="4796" ht="12.75">
      <c r="D4796" s="142"/>
    </row>
    <row r="4797" ht="12.75">
      <c r="D4797" s="142"/>
    </row>
    <row r="4798" ht="12.75">
      <c r="D4798" s="142"/>
    </row>
    <row r="4799" ht="12.75">
      <c r="D4799" s="142"/>
    </row>
    <row r="4800" ht="12.75">
      <c r="D4800" s="142"/>
    </row>
    <row r="4801" ht="12.75">
      <c r="D4801" s="142"/>
    </row>
    <row r="4802" ht="12.75">
      <c r="D4802" s="142"/>
    </row>
    <row r="4803" ht="12.75">
      <c r="D4803" s="142"/>
    </row>
    <row r="4804" ht="12.75">
      <c r="D4804" s="142"/>
    </row>
    <row r="4805" ht="12.75">
      <c r="D4805" s="142"/>
    </row>
    <row r="4806" ht="12.75">
      <c r="D4806" s="142"/>
    </row>
    <row r="4807" ht="12.75">
      <c r="D4807" s="142"/>
    </row>
    <row r="4808" ht="12.75">
      <c r="D4808" s="142"/>
    </row>
    <row r="4809" ht="12.75">
      <c r="D4809" s="142"/>
    </row>
    <row r="4810" ht="12.75">
      <c r="D4810" s="142"/>
    </row>
    <row r="4811" ht="12.75">
      <c r="D4811" s="142"/>
    </row>
    <row r="4812" ht="12.75">
      <c r="D4812" s="142"/>
    </row>
    <row r="4813" ht="12.75">
      <c r="D4813" s="142"/>
    </row>
    <row r="4814" ht="12.75">
      <c r="D4814" s="142"/>
    </row>
    <row r="4815" ht="12.75">
      <c r="D4815" s="142"/>
    </row>
    <row r="4816" ht="12.75">
      <c r="D4816" s="142"/>
    </row>
    <row r="4817" ht="12.75">
      <c r="D4817" s="142"/>
    </row>
    <row r="4818" ht="12.75">
      <c r="D4818" s="142"/>
    </row>
    <row r="4819" ht="12.75">
      <c r="D4819" s="142"/>
    </row>
    <row r="4820" ht="12.75">
      <c r="D4820" s="142"/>
    </row>
    <row r="4821" ht="12.75">
      <c r="D4821" s="142"/>
    </row>
    <row r="4822" ht="12.75">
      <c r="D4822" s="142"/>
    </row>
    <row r="4823" ht="12.75">
      <c r="D4823" s="142"/>
    </row>
    <row r="4824" ht="12.75">
      <c r="D4824" s="142"/>
    </row>
    <row r="4825" ht="12.75">
      <c r="D4825" s="142"/>
    </row>
    <row r="4826" ht="12.75">
      <c r="D4826" s="142"/>
    </row>
    <row r="4827" ht="12.75">
      <c r="D4827" s="142"/>
    </row>
    <row r="4828" ht="12.75">
      <c r="D4828" s="142"/>
    </row>
    <row r="4829" ht="12.75">
      <c r="D4829" s="142"/>
    </row>
    <row r="4830" ht="12.75">
      <c r="D4830" s="142"/>
    </row>
    <row r="4831" ht="12.75">
      <c r="D4831" s="142"/>
    </row>
    <row r="4832" ht="12.75">
      <c r="D4832" s="142"/>
    </row>
    <row r="4833" ht="12.75">
      <c r="D4833" s="142"/>
    </row>
    <row r="4834" ht="12.75">
      <c r="D4834" s="142"/>
    </row>
    <row r="4835" ht="12.75">
      <c r="D4835" s="142"/>
    </row>
    <row r="4836" ht="12.75">
      <c r="D4836" s="142"/>
    </row>
    <row r="4837" ht="12.75">
      <c r="D4837" s="142"/>
    </row>
    <row r="4838" ht="12.75">
      <c r="D4838" s="142"/>
    </row>
    <row r="4839" ht="12.75">
      <c r="D4839" s="142"/>
    </row>
    <row r="4840" ht="12.75">
      <c r="D4840" s="142"/>
    </row>
    <row r="4841" ht="12.75">
      <c r="D4841" s="142"/>
    </row>
    <row r="4842" ht="12.75">
      <c r="D4842" s="142"/>
    </row>
    <row r="4843" ht="12.75">
      <c r="D4843" s="142"/>
    </row>
    <row r="4844" ht="12.75">
      <c r="D4844" s="142"/>
    </row>
    <row r="4845" ht="12.75">
      <c r="D4845" s="142"/>
    </row>
    <row r="4846" ht="12.75">
      <c r="D4846" s="142"/>
    </row>
    <row r="4847" ht="12.75">
      <c r="D4847" s="142"/>
    </row>
    <row r="4848" ht="12.75">
      <c r="D4848" s="142"/>
    </row>
    <row r="4849" ht="12.75">
      <c r="D4849" s="142"/>
    </row>
    <row r="4850" ht="12.75">
      <c r="D4850" s="142"/>
    </row>
    <row r="4851" ht="12.75">
      <c r="D4851" s="142"/>
    </row>
    <row r="4852" ht="12.75">
      <c r="D4852" s="142"/>
    </row>
    <row r="4853" ht="12.75">
      <c r="D4853" s="142"/>
    </row>
    <row r="4854" ht="12.75">
      <c r="D4854" s="142"/>
    </row>
    <row r="4855" ht="12.75">
      <c r="D4855" s="142"/>
    </row>
    <row r="4856" ht="12.75">
      <c r="D4856" s="142"/>
    </row>
    <row r="4857" ht="12.75">
      <c r="D4857" s="142"/>
    </row>
    <row r="4858" ht="12.75">
      <c r="D4858" s="142"/>
    </row>
    <row r="4859" ht="12.75">
      <c r="D4859" s="142"/>
    </row>
    <row r="4860" ht="12.75">
      <c r="D4860" s="142"/>
    </row>
    <row r="4861" ht="12.75">
      <c r="D4861" s="142"/>
    </row>
    <row r="4862" ht="12.75">
      <c r="D4862" s="142"/>
    </row>
    <row r="4863" ht="12.75">
      <c r="D4863" s="142"/>
    </row>
    <row r="4864" ht="12.75">
      <c r="D4864" s="142"/>
    </row>
    <row r="4865" ht="12.75">
      <c r="D4865" s="142"/>
    </row>
    <row r="4866" ht="12.75">
      <c r="D4866" s="142"/>
    </row>
    <row r="4867" ht="12.75">
      <c r="D4867" s="142"/>
    </row>
    <row r="4868" ht="12.75">
      <c r="D4868" s="142"/>
    </row>
    <row r="4869" ht="12.75">
      <c r="D4869" s="142"/>
    </row>
    <row r="4870" ht="12.75">
      <c r="D4870" s="142"/>
    </row>
    <row r="4871" ht="12.75">
      <c r="D4871" s="142"/>
    </row>
    <row r="4872" ht="12.75">
      <c r="D4872" s="142"/>
    </row>
    <row r="4873" ht="12.75">
      <c r="D4873" s="142"/>
    </row>
    <row r="4874" ht="12.75">
      <c r="D4874" s="142"/>
    </row>
    <row r="4875" ht="12.75">
      <c r="D4875" s="142"/>
    </row>
    <row r="4876" ht="12.75">
      <c r="D4876" s="142"/>
    </row>
    <row r="4877" ht="12.75">
      <c r="D4877" s="142"/>
    </row>
    <row r="4878" ht="12.75">
      <c r="D4878" s="142"/>
    </row>
    <row r="4879" ht="12.75">
      <c r="D4879" s="142"/>
    </row>
    <row r="4880" ht="12.75">
      <c r="D4880" s="142"/>
    </row>
    <row r="4881" ht="12.75">
      <c r="D4881" s="142"/>
    </row>
    <row r="4882" ht="12.75">
      <c r="D4882" s="142"/>
    </row>
    <row r="4883" ht="12.75">
      <c r="D4883" s="142"/>
    </row>
    <row r="4884" ht="12.75">
      <c r="D4884" s="142"/>
    </row>
    <row r="4885" ht="12.75">
      <c r="D4885" s="142"/>
    </row>
    <row r="4886" ht="12.75">
      <c r="D4886" s="142"/>
    </row>
    <row r="4887" ht="12.75">
      <c r="D4887" s="142"/>
    </row>
    <row r="4888" ht="12.75">
      <c r="D4888" s="142"/>
    </row>
    <row r="4889" ht="12.75">
      <c r="D4889" s="142"/>
    </row>
    <row r="4890" ht="12.75">
      <c r="D4890" s="142"/>
    </row>
    <row r="4891" ht="12.75">
      <c r="D4891" s="142"/>
    </row>
    <row r="4892" ht="12.75">
      <c r="D4892" s="142"/>
    </row>
    <row r="4893" ht="12.75">
      <c r="D4893" s="142"/>
    </row>
    <row r="4894" ht="12.75">
      <c r="D4894" s="142"/>
    </row>
    <row r="4895" ht="12.75">
      <c r="D4895" s="142"/>
    </row>
    <row r="4896" ht="12.75">
      <c r="D4896" s="142"/>
    </row>
    <row r="4897" ht="12.75">
      <c r="D4897" s="142"/>
    </row>
    <row r="4898" ht="12.75">
      <c r="D4898" s="142"/>
    </row>
    <row r="4899" ht="12.75">
      <c r="D4899" s="142"/>
    </row>
    <row r="4900" ht="12.75">
      <c r="D4900" s="142"/>
    </row>
    <row r="4901" ht="12.75">
      <c r="D4901" s="142"/>
    </row>
    <row r="4902" ht="12.75">
      <c r="D4902" s="142"/>
    </row>
    <row r="4903" ht="12.75">
      <c r="D4903" s="142"/>
    </row>
    <row r="4904" ht="12.75">
      <c r="D4904" s="142"/>
    </row>
    <row r="4905" ht="12.75">
      <c r="D4905" s="142"/>
    </row>
    <row r="4906" ht="12.75">
      <c r="D4906" s="142"/>
    </row>
    <row r="4907" ht="12.75">
      <c r="D4907" s="142"/>
    </row>
    <row r="4908" ht="12.75">
      <c r="D4908" s="142"/>
    </row>
    <row r="4909" ht="12.75">
      <c r="D4909" s="142"/>
    </row>
    <row r="4910" ht="12.75">
      <c r="D4910" s="142"/>
    </row>
    <row r="4911" ht="12.75">
      <c r="D4911" s="142"/>
    </row>
    <row r="4912" ht="12.75">
      <c r="D4912" s="142"/>
    </row>
    <row r="4913" ht="12.75">
      <c r="D4913" s="142"/>
    </row>
    <row r="4914" ht="12.75">
      <c r="D4914" s="142"/>
    </row>
    <row r="4915" ht="12.75">
      <c r="D4915" s="142"/>
    </row>
    <row r="4916" ht="12.75">
      <c r="D4916" s="142"/>
    </row>
    <row r="4917" ht="12.75">
      <c r="D4917" s="142"/>
    </row>
    <row r="4918" ht="12.75">
      <c r="D4918" s="142"/>
    </row>
    <row r="4919" ht="12.75">
      <c r="D4919" s="142"/>
    </row>
    <row r="4920" ht="12.75">
      <c r="D4920" s="142"/>
    </row>
    <row r="4921" ht="12.75">
      <c r="D4921" s="142"/>
    </row>
    <row r="4922" ht="12.75">
      <c r="D4922" s="142"/>
    </row>
    <row r="4923" ht="12.75">
      <c r="D4923" s="142"/>
    </row>
    <row r="4924" ht="12.75">
      <c r="D4924" s="142"/>
    </row>
    <row r="4925" ht="12.75">
      <c r="D4925" s="142"/>
    </row>
    <row r="4926" ht="12.75">
      <c r="D4926" s="142"/>
    </row>
    <row r="4927" ht="12.75">
      <c r="D4927" s="142"/>
    </row>
    <row r="4928" ht="12.75">
      <c r="D4928" s="142"/>
    </row>
    <row r="4929" ht="12.75">
      <c r="D4929" s="142"/>
    </row>
    <row r="4930" ht="12.75">
      <c r="D4930" s="142"/>
    </row>
    <row r="4931" ht="12.75">
      <c r="D4931" s="142"/>
    </row>
    <row r="4932" ht="12.75">
      <c r="D4932" s="142"/>
    </row>
    <row r="4933" ht="12.75">
      <c r="D4933" s="142"/>
    </row>
    <row r="4934" ht="12.75">
      <c r="D4934" s="142"/>
    </row>
    <row r="4935" ht="12.75">
      <c r="D4935" s="142"/>
    </row>
    <row r="4936" ht="12.75">
      <c r="D4936" s="142"/>
    </row>
    <row r="4937" ht="12.75">
      <c r="D4937" s="142"/>
    </row>
    <row r="4938" ht="12.75">
      <c r="D4938" s="142"/>
    </row>
    <row r="4939" ht="12.75">
      <c r="D4939" s="142"/>
    </row>
    <row r="4940" ht="12.75">
      <c r="D4940" s="142"/>
    </row>
    <row r="4941" ht="12.75">
      <c r="D4941" s="142"/>
    </row>
    <row r="4942" ht="12.75">
      <c r="D4942" s="142"/>
    </row>
    <row r="4943" ht="12.75">
      <c r="D4943" s="142"/>
    </row>
    <row r="4944" ht="12.75">
      <c r="D4944" s="142"/>
    </row>
    <row r="4945" ht="12.75">
      <c r="D4945" s="142"/>
    </row>
    <row r="4946" ht="12.75">
      <c r="D4946" s="142"/>
    </row>
    <row r="4947" ht="12.75">
      <c r="D4947" s="142"/>
    </row>
    <row r="4948" ht="12.75">
      <c r="D4948" s="142"/>
    </row>
    <row r="4949" ht="12.75">
      <c r="D4949" s="142"/>
    </row>
    <row r="4950" ht="12.75">
      <c r="D4950" s="142"/>
    </row>
    <row r="4951" ht="12.75">
      <c r="D4951" s="142"/>
    </row>
    <row r="4952" ht="12.75">
      <c r="D4952" s="142"/>
    </row>
    <row r="4953" ht="12.75">
      <c r="D4953" s="142"/>
    </row>
    <row r="4954" ht="12.75">
      <c r="D4954" s="142"/>
    </row>
    <row r="4955" ht="12.75">
      <c r="D4955" s="142"/>
    </row>
    <row r="4956" ht="12.75">
      <c r="D4956" s="142"/>
    </row>
    <row r="4957" ht="12.75">
      <c r="D4957" s="142"/>
    </row>
    <row r="4958" ht="12.75">
      <c r="D4958" s="142"/>
    </row>
    <row r="4959" ht="12.75">
      <c r="D4959" s="142"/>
    </row>
    <row r="4960" ht="12.75">
      <c r="D4960" s="142"/>
    </row>
    <row r="4961" ht="12.75">
      <c r="D4961" s="142"/>
    </row>
    <row r="4962" ht="12.75">
      <c r="D4962" s="142"/>
    </row>
    <row r="4963" ht="12.75">
      <c r="D4963" s="142"/>
    </row>
    <row r="4964" ht="12.75">
      <c r="D4964" s="142"/>
    </row>
    <row r="4965" ht="12.75">
      <c r="D4965" s="142"/>
    </row>
    <row r="4966" ht="12.75">
      <c r="D4966" s="142"/>
    </row>
    <row r="4967" ht="12.75">
      <c r="D4967" s="142"/>
    </row>
    <row r="4968" ht="12.75">
      <c r="D4968" s="142"/>
    </row>
    <row r="4969" ht="12.75">
      <c r="D4969" s="142"/>
    </row>
    <row r="4970" ht="12.75">
      <c r="D4970" s="142"/>
    </row>
    <row r="4971" ht="12.75">
      <c r="D4971" s="142"/>
    </row>
    <row r="4972" ht="12.75">
      <c r="D4972" s="142"/>
    </row>
    <row r="4973" ht="12.75">
      <c r="D4973" s="142"/>
    </row>
    <row r="4974" ht="12.75">
      <c r="D4974" s="142"/>
    </row>
    <row r="4975" ht="12.75">
      <c r="D4975" s="142"/>
    </row>
    <row r="4976" ht="12.75">
      <c r="D4976" s="142"/>
    </row>
    <row r="4977" ht="12.75">
      <c r="D4977" s="142"/>
    </row>
    <row r="4978" ht="12.75">
      <c r="D4978" s="142"/>
    </row>
    <row r="4979" ht="12.75">
      <c r="D4979" s="142"/>
    </row>
    <row r="4980" ht="12.75">
      <c r="D4980" s="142"/>
    </row>
    <row r="4981" ht="12.75">
      <c r="D4981" s="142"/>
    </row>
    <row r="4982" ht="12.75">
      <c r="D4982" s="142"/>
    </row>
    <row r="4983" ht="12.75">
      <c r="D4983" s="142"/>
    </row>
    <row r="4984" ht="12.75">
      <c r="D4984" s="142"/>
    </row>
    <row r="4985" ht="12.75">
      <c r="D4985" s="142"/>
    </row>
    <row r="4986" ht="12.75">
      <c r="D4986" s="142"/>
    </row>
    <row r="4987" ht="12.75">
      <c r="D4987" s="142"/>
    </row>
    <row r="4988" ht="12.75">
      <c r="D4988" s="142"/>
    </row>
    <row r="4989" ht="12.75">
      <c r="D4989" s="142"/>
    </row>
    <row r="4990" ht="12.75">
      <c r="D4990" s="142"/>
    </row>
    <row r="4991" ht="12.75">
      <c r="D4991" s="142"/>
    </row>
    <row r="4992" ht="12.75">
      <c r="D4992" s="142"/>
    </row>
    <row r="4993" ht="12.75">
      <c r="D4993" s="142"/>
    </row>
    <row r="4994" ht="12.75">
      <c r="D4994" s="142"/>
    </row>
    <row r="4995" ht="12.75">
      <c r="D4995" s="142"/>
    </row>
    <row r="4996" ht="12.75">
      <c r="D4996" s="142"/>
    </row>
    <row r="4997" ht="12.75">
      <c r="D4997" s="142"/>
    </row>
    <row r="4998" ht="12.75">
      <c r="D4998" s="142"/>
    </row>
    <row r="4999" ht="12.75">
      <c r="D4999" s="142"/>
    </row>
    <row r="5000" ht="12.75">
      <c r="D5000" s="142"/>
    </row>
  </sheetData>
  <sheetProtection password="DE09" sheet="1"/>
  <mergeCells count="229">
    <mergeCell ref="A1:G1"/>
    <mergeCell ref="C2:G2"/>
    <mergeCell ref="C3:G3"/>
    <mergeCell ref="C4:G4"/>
    <mergeCell ref="A659:B659"/>
    <mergeCell ref="C10:G10"/>
    <mergeCell ref="C11:G11"/>
    <mergeCell ref="C13:G13"/>
    <mergeCell ref="C14:G14"/>
    <mergeCell ref="C16:G16"/>
    <mergeCell ref="C17:G17"/>
    <mergeCell ref="C21:G21"/>
    <mergeCell ref="C23:G23"/>
    <mergeCell ref="C27:G27"/>
    <mergeCell ref="C29:G29"/>
    <mergeCell ref="C33:G33"/>
    <mergeCell ref="C35:G35"/>
    <mergeCell ref="C36:G36"/>
    <mergeCell ref="C43:G43"/>
    <mergeCell ref="C45:G45"/>
    <mergeCell ref="C46:G46"/>
    <mergeCell ref="C58:G58"/>
    <mergeCell ref="C60:G60"/>
    <mergeCell ref="C61:G61"/>
    <mergeCell ref="C62:G62"/>
    <mergeCell ref="C64:G64"/>
    <mergeCell ref="C65:G65"/>
    <mergeCell ref="C75:G75"/>
    <mergeCell ref="C77:G77"/>
    <mergeCell ref="C78:G78"/>
    <mergeCell ref="C79:G79"/>
    <mergeCell ref="C80:G80"/>
    <mergeCell ref="C81:G81"/>
    <mergeCell ref="C100:G100"/>
    <mergeCell ref="C102:G102"/>
    <mergeCell ref="C103:G103"/>
    <mergeCell ref="C104:G104"/>
    <mergeCell ref="C105:G105"/>
    <mergeCell ref="C106:G106"/>
    <mergeCell ref="C130:G130"/>
    <mergeCell ref="C132:G132"/>
    <mergeCell ref="C133:G133"/>
    <mergeCell ref="C135:G135"/>
    <mergeCell ref="C136:G136"/>
    <mergeCell ref="C149:G149"/>
    <mergeCell ref="C151:G151"/>
    <mergeCell ref="C155:G155"/>
    <mergeCell ref="C168:G168"/>
    <mergeCell ref="C170:G170"/>
    <mergeCell ref="C171:G171"/>
    <mergeCell ref="C173:G173"/>
    <mergeCell ref="C174:G174"/>
    <mergeCell ref="C184:G184"/>
    <mergeCell ref="C186:G186"/>
    <mergeCell ref="C187:G187"/>
    <mergeCell ref="C191:G191"/>
    <mergeCell ref="C193:G193"/>
    <mergeCell ref="C194:G194"/>
    <mergeCell ref="C198:G198"/>
    <mergeCell ref="C223:G223"/>
    <mergeCell ref="C236:G236"/>
    <mergeCell ref="C239:G239"/>
    <mergeCell ref="C240:G240"/>
    <mergeCell ref="C242:G242"/>
    <mergeCell ref="C244:G244"/>
    <mergeCell ref="C257:G257"/>
    <mergeCell ref="C259:G259"/>
    <mergeCell ref="C261:G261"/>
    <mergeCell ref="C264:G264"/>
    <mergeCell ref="C267:G267"/>
    <mergeCell ref="C270:G270"/>
    <mergeCell ref="C273:G273"/>
    <mergeCell ref="C276:G276"/>
    <mergeCell ref="C280:G280"/>
    <mergeCell ref="C283:G283"/>
    <mergeCell ref="C286:G286"/>
    <mergeCell ref="C287:G287"/>
    <mergeCell ref="C295:G295"/>
    <mergeCell ref="C297:G297"/>
    <mergeCell ref="C298:G298"/>
    <mergeCell ref="C304:G304"/>
    <mergeCell ref="C306:G306"/>
    <mergeCell ref="C307:G307"/>
    <mergeCell ref="C313:G313"/>
    <mergeCell ref="C317:G317"/>
    <mergeCell ref="C321:G321"/>
    <mergeCell ref="C325:G325"/>
    <mergeCell ref="C328:G328"/>
    <mergeCell ref="C332:G332"/>
    <mergeCell ref="C336:G336"/>
    <mergeCell ref="C339:G339"/>
    <mergeCell ref="C341:G341"/>
    <mergeCell ref="C342:G342"/>
    <mergeCell ref="C344:G344"/>
    <mergeCell ref="C346:G346"/>
    <mergeCell ref="C348:G348"/>
    <mergeCell ref="C351:G351"/>
    <mergeCell ref="C355:G355"/>
    <mergeCell ref="C362:G362"/>
    <mergeCell ref="C364:G364"/>
    <mergeCell ref="C369:G369"/>
    <mergeCell ref="C372:G372"/>
    <mergeCell ref="C373:G373"/>
    <mergeCell ref="C377:G377"/>
    <mergeCell ref="C379:G379"/>
    <mergeCell ref="C383:G383"/>
    <mergeCell ref="C388:G388"/>
    <mergeCell ref="C391:G391"/>
    <mergeCell ref="C392:G392"/>
    <mergeCell ref="C394:G394"/>
    <mergeCell ref="C396:G396"/>
    <mergeCell ref="C399:G399"/>
    <mergeCell ref="C401:G401"/>
    <mergeCell ref="C402:G402"/>
    <mergeCell ref="C406:G406"/>
    <mergeCell ref="C408:G408"/>
    <mergeCell ref="C410:G410"/>
    <mergeCell ref="C412:G412"/>
    <mergeCell ref="C414:G414"/>
    <mergeCell ref="C416:G416"/>
    <mergeCell ref="C418:G418"/>
    <mergeCell ref="C420:G420"/>
    <mergeCell ref="C422:G422"/>
    <mergeCell ref="C428:G428"/>
    <mergeCell ref="C430:G430"/>
    <mergeCell ref="C433:G433"/>
    <mergeCell ref="C436:G436"/>
    <mergeCell ref="C437:G437"/>
    <mergeCell ref="C439:G439"/>
    <mergeCell ref="C440:G440"/>
    <mergeCell ref="C443:G443"/>
    <mergeCell ref="C445:G445"/>
    <mergeCell ref="C447:G447"/>
    <mergeCell ref="C448:G448"/>
    <mergeCell ref="C452:G452"/>
    <mergeCell ref="C455:G455"/>
    <mergeCell ref="C457:G457"/>
    <mergeCell ref="C458:G458"/>
    <mergeCell ref="C464:G464"/>
    <mergeCell ref="C469:G469"/>
    <mergeCell ref="C471:G471"/>
    <mergeCell ref="C475:G475"/>
    <mergeCell ref="C477:G477"/>
    <mergeCell ref="C479:G479"/>
    <mergeCell ref="C481:G481"/>
    <mergeCell ref="C482:G482"/>
    <mergeCell ref="C483:G483"/>
    <mergeCell ref="C485:G485"/>
    <mergeCell ref="C491:G491"/>
    <mergeCell ref="C496:G496"/>
    <mergeCell ref="C503:G503"/>
    <mergeCell ref="C510:G510"/>
    <mergeCell ref="C515:G515"/>
    <mergeCell ref="C520:G520"/>
    <mergeCell ref="C522:G522"/>
    <mergeCell ref="C523:G523"/>
    <mergeCell ref="C525:G525"/>
    <mergeCell ref="C526:G526"/>
    <mergeCell ref="C527:G527"/>
    <mergeCell ref="C529:G529"/>
    <mergeCell ref="C535:G535"/>
    <mergeCell ref="C537:G537"/>
    <mergeCell ref="C538:G538"/>
    <mergeCell ref="C541:G541"/>
    <mergeCell ref="C547:G547"/>
    <mergeCell ref="C549:G549"/>
    <mergeCell ref="C555:G555"/>
    <mergeCell ref="C557:G557"/>
    <mergeCell ref="C558:G558"/>
    <mergeCell ref="C562:G562"/>
    <mergeCell ref="C573:G573"/>
    <mergeCell ref="C576:G576"/>
    <mergeCell ref="C577:G577"/>
    <mergeCell ref="C579:G579"/>
    <mergeCell ref="C581:G581"/>
    <mergeCell ref="C582:G582"/>
    <mergeCell ref="C583:G583"/>
    <mergeCell ref="C585:G585"/>
    <mergeCell ref="C586:G586"/>
    <mergeCell ref="C587:G587"/>
    <mergeCell ref="C588:G588"/>
    <mergeCell ref="C589:G589"/>
    <mergeCell ref="C590:G590"/>
    <mergeCell ref="C591:G591"/>
    <mergeCell ref="C593:G593"/>
    <mergeCell ref="C594:G594"/>
    <mergeCell ref="C596:G596"/>
    <mergeCell ref="C597:G597"/>
    <mergeCell ref="C599:G599"/>
    <mergeCell ref="C601:G601"/>
    <mergeCell ref="C602:G602"/>
    <mergeCell ref="C605:G605"/>
    <mergeCell ref="C606:G606"/>
    <mergeCell ref="C607:G607"/>
    <mergeCell ref="C609:G609"/>
    <mergeCell ref="C610:G610"/>
    <mergeCell ref="C611:G611"/>
    <mergeCell ref="C612:G612"/>
    <mergeCell ref="C613:G613"/>
    <mergeCell ref="C614:G614"/>
    <mergeCell ref="C616:G616"/>
    <mergeCell ref="C617:G617"/>
    <mergeCell ref="C618:G618"/>
    <mergeCell ref="C619:G619"/>
    <mergeCell ref="C621:G621"/>
    <mergeCell ref="C622:G622"/>
    <mergeCell ref="C623:G623"/>
    <mergeCell ref="C624:G624"/>
    <mergeCell ref="C625:G625"/>
    <mergeCell ref="C627:G627"/>
    <mergeCell ref="C628:G628"/>
    <mergeCell ref="C631:G631"/>
    <mergeCell ref="C632:G632"/>
    <mergeCell ref="C634:G634"/>
    <mergeCell ref="C635:G635"/>
    <mergeCell ref="C637:G637"/>
    <mergeCell ref="C638:G638"/>
    <mergeCell ref="C640:G640"/>
    <mergeCell ref="C641:G641"/>
    <mergeCell ref="C643:G643"/>
    <mergeCell ref="C653:G653"/>
    <mergeCell ref="C655:G655"/>
    <mergeCell ref="C656:G656"/>
    <mergeCell ref="C644:G644"/>
    <mergeCell ref="C646:G646"/>
    <mergeCell ref="C647:G647"/>
    <mergeCell ref="C649:G649"/>
    <mergeCell ref="C650:G650"/>
    <mergeCell ref="C652:G652"/>
  </mergeCells>
  <printOptions/>
  <pageMargins left="0.590551181102362" right="0.196850393700787" top="0.787401575" bottom="0.787401575" header="0.3" footer="0.3"/>
  <pageSetup horizontalDpi="600" verticalDpi="600" orientation="landscape" paperSize="9" r:id="rId3"/>
  <headerFooter>
    <oddFooter>&amp;LZpracováno programem BUILDpower S,  © RTS, a.s.&amp;RStránka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Farkasova Lenka</cp:lastModifiedBy>
  <cp:lastPrinted>2014-02-28T09:52:57Z</cp:lastPrinted>
  <dcterms:created xsi:type="dcterms:W3CDTF">2009-04-08T07:15:50Z</dcterms:created>
  <dcterms:modified xsi:type="dcterms:W3CDTF">2021-10-01T07:42:16Z</dcterms:modified>
  <cp:category/>
  <cp:version/>
  <cp:contentType/>
  <cp:contentStatus/>
</cp:coreProperties>
</file>